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统计表" sheetId="4" r:id="rId1"/>
    <sheet name="汇总表" sheetId="5" r:id="rId2"/>
  </sheets>
  <definedNames>
    <definedName name="_xlnm._FilterDatabase" localSheetId="0" hidden="1">统计表!$A$2:$P$261</definedName>
    <definedName name="_xlnm.Print_Titles" localSheetId="0">统计表!$2:$2</definedName>
  </definedNames>
  <calcPr calcId="144525" concurrentCalc="0"/>
</workbook>
</file>

<file path=xl/sharedStrings.xml><?xml version="1.0" encoding="utf-8"?>
<sst xmlns="http://schemas.openxmlformats.org/spreadsheetml/2006/main" count="3397" uniqueCount="1174">
  <si>
    <t>永城市2021年巩固脱贫成果项目库</t>
  </si>
  <si>
    <t>序号</t>
  </si>
  <si>
    <t>县市区</t>
  </si>
  <si>
    <t>项目名称</t>
  </si>
  <si>
    <t>项目类型</t>
  </si>
  <si>
    <t>建设性质</t>
  </si>
  <si>
    <t>实施地点</t>
  </si>
  <si>
    <t>时间进度</t>
  </si>
  <si>
    <t>责任单位</t>
  </si>
  <si>
    <t>建设任务</t>
  </si>
  <si>
    <t>资金规模</t>
  </si>
  <si>
    <t>资金筹措方式</t>
  </si>
  <si>
    <t>受益对象</t>
  </si>
  <si>
    <t>绩效目标</t>
  </si>
  <si>
    <t>群众
参与</t>
  </si>
  <si>
    <t>带贫减贫机制</t>
  </si>
  <si>
    <t>备注</t>
  </si>
  <si>
    <t>永城市</t>
  </si>
  <si>
    <t>2021年永城市条河镇侯庵村温室大棚项目</t>
  </si>
  <si>
    <t>产业扶贫项目</t>
  </si>
  <si>
    <t>新建</t>
  </si>
  <si>
    <t>侯庵村</t>
  </si>
  <si>
    <t>2021年1月—2021年11月</t>
  </si>
  <si>
    <t>市农业农村局</t>
  </si>
  <si>
    <t>新建全钢架塑料温室大棚20座，规格为20米*30米。</t>
  </si>
  <si>
    <t>财政专项扶贫资金</t>
  </si>
  <si>
    <t>31户80人</t>
  </si>
  <si>
    <t>帮助侯庵、条河、郑楼等3个村31户80人贫困人口增加收入，持续稳定脱贫。</t>
  </si>
  <si>
    <t>是</t>
  </si>
  <si>
    <t>吸纳3个村有劳动能力、有务工需求的贫困人口通过在大棚务工获得收入；大棚建成后承包给专业合作社经营，专业合作社每年提供不低于经营收入的10%作为集体经济收益，对没条件到大棚务工的，通过开发村级公益岗务工增加收入；确实无劳动能力的通过固定分红增加收入。</t>
  </si>
  <si>
    <t>2021年永城市条河镇潘道口村温室大棚项目</t>
  </si>
  <si>
    <t>潘道口村</t>
  </si>
  <si>
    <t>新建全钢架塑料温室大棚15座，规格为20米*30米。</t>
  </si>
  <si>
    <t>21户55人</t>
  </si>
  <si>
    <t>帮助潘道口、冯庄、等2个村21户55人贫困人口增加收入，持续稳定脱贫。</t>
  </si>
  <si>
    <t>吸纳2个村有劳动能力、有务工需求的贫困人口通过在大棚务工获得收入；大棚建成后承包给专业合作社经营，专业合作社每年提供不低于经营收入的10%作为集体经济收益，对没条件到大棚务工的，通过开发村级公益岗务工增加收入；确实无劳动能力的通过固定分红增加收入。</t>
  </si>
  <si>
    <t>2021年永城市裴桥镇李阁村温室大棚建设项目</t>
  </si>
  <si>
    <t>李阁村</t>
  </si>
  <si>
    <t>新建温室大棚8座</t>
  </si>
  <si>
    <t>12户</t>
  </si>
  <si>
    <t>解决12户贫困户增收难得问题</t>
  </si>
  <si>
    <t>2021年永城市裴桥镇练庄村温室大棚建设项目</t>
  </si>
  <si>
    <t>练庄村</t>
  </si>
  <si>
    <t>新建温室大棚16座，规格：12m*80m</t>
  </si>
  <si>
    <t>21户</t>
  </si>
  <si>
    <t>解决21户贫困户59人增收难得问题</t>
  </si>
  <si>
    <t>有效解决练庄村集体经济薄弱问题，增强村集体经济活力</t>
  </si>
  <si>
    <t>2021年永城市裴桥镇前老家村温室大棚建设项目</t>
  </si>
  <si>
    <t>前老家村</t>
  </si>
  <si>
    <t>13户</t>
  </si>
  <si>
    <t>解决13户贫困户增收难得问题</t>
  </si>
  <si>
    <t>有效解决前老家村集体经济薄弱问题，增强村集体经济活力</t>
  </si>
  <si>
    <t>2021年永城市卧龙镇高胡楼村高效种植项目</t>
  </si>
  <si>
    <t>高胡楼村</t>
  </si>
  <si>
    <t>新建高效种植产业棚10000平米。</t>
  </si>
  <si>
    <t>6户贫困户</t>
  </si>
  <si>
    <t>增加村集体收入，带动贫困户6户，户年均增收1000—4000元左右。</t>
  </si>
  <si>
    <t>产权归高胡楼村所有，完善村产业结构，按照“1333”模式，通过贫困户务工、管理等多种方式带动贫困户增收。</t>
  </si>
  <si>
    <t>2021年永城市卧龙镇黄庄村高效种植项目</t>
  </si>
  <si>
    <t>黄庄村</t>
  </si>
  <si>
    <t>8户贫困户</t>
  </si>
  <si>
    <t>增加村集体收入，带动贫困户8户，户年均增收1000—4000元左右。</t>
  </si>
  <si>
    <t>产权归黄庄村所有，完善村产业结构，按照“1333”模式，通过贫困户务工、管理等多种方式带动贫困户增收。</t>
  </si>
  <si>
    <t>2021年永城市卧龙镇刘楼村高效种植项目</t>
  </si>
  <si>
    <t>刘楼村</t>
  </si>
  <si>
    <t>14户贫困户</t>
  </si>
  <si>
    <t>增加村集体收入，带动贫困户14户，户年均增收1000—4000元左右。</t>
  </si>
  <si>
    <t>产权归刘楼村所有，完善村产业结构，按照“1333”模式，通过贫困户务工、管理等多种方式带动贫困户增收。</t>
  </si>
  <si>
    <t>2021年永城市卧龙镇刘园村高效种植项目</t>
  </si>
  <si>
    <t>刘园村</t>
  </si>
  <si>
    <t>11户贫困户</t>
  </si>
  <si>
    <t>增加村集体收入，带动贫困户11户，户年均增收1000—4000元左右。</t>
  </si>
  <si>
    <t>产权归刘园村所有，完善村产业结构，按照“1333”模式，通过贫困户务工、管理等多种方式带动贫困户增收。</t>
  </si>
  <si>
    <t>2021年永城市卧龙镇潘老家村高效种植项目</t>
  </si>
  <si>
    <t>潘老家村</t>
  </si>
  <si>
    <t>产权归潘老家村所有，完善村产业结构，按照“1333”模式，通过贫困户务工、管理等多种方式带动贫困户增收。</t>
  </si>
  <si>
    <t>2021年永城市卧龙镇石桥村高效种植项目</t>
  </si>
  <si>
    <t>石桥村</t>
  </si>
  <si>
    <t>9户贫困户</t>
  </si>
  <si>
    <t>增加村集体收入，带动贫困户9户，户年均增收1000—4000元左右。</t>
  </si>
  <si>
    <t>产权归石桥村所有，完善村产业结构，按照“1333”模式，通过贫困户务工、管理等多种方式带动贫困户增收。</t>
  </si>
  <si>
    <t>2021年永城市卧龙镇王行村高效种植项目</t>
  </si>
  <si>
    <t>王行村</t>
  </si>
  <si>
    <t>4户贫困户</t>
  </si>
  <si>
    <t>增加村集体收入，带动贫困户4户，户年均增收1000—4000元左右。</t>
  </si>
  <si>
    <t>产权归王行村所有，完善村产业结构，按照“1333”模式，通过贫困户务工、管理等多种方式带动贫困户增收。</t>
  </si>
  <si>
    <t>2021年永城市卧龙镇王园村高效种植项目</t>
  </si>
  <si>
    <t>王园村</t>
  </si>
  <si>
    <t>10户贫困户</t>
  </si>
  <si>
    <t>增加村集体收入，带动贫困户10户，户年均增收1000—4000元左右。</t>
  </si>
  <si>
    <t>产权归王园村所有，完善村产业结构，按照“1333”模式，通过贫困户务工、管理等多种方式带动贫困户增收。</t>
  </si>
  <si>
    <t>2021年永城市卧龙镇夏竹园村高效种植项目</t>
  </si>
  <si>
    <t>夏竹园村</t>
  </si>
  <si>
    <t>7户贫困户</t>
  </si>
  <si>
    <t>增加村集体收入，带动贫困户7户，户年均增收1000—4000元左右。</t>
  </si>
  <si>
    <t>产权归夏竹园村所有，完善村产业结构，按照“1333”模式，通过贫困户务工、管理等多种方式带动贫困户增收。</t>
  </si>
  <si>
    <t>2021年永城市卧龙镇余庄村高效种植项目</t>
  </si>
  <si>
    <t>余庄村</t>
  </si>
  <si>
    <t>13户贫困户</t>
  </si>
  <si>
    <t>增加村集体收入，带动贫困户13户，户年均增收1000—4000元左右。</t>
  </si>
  <si>
    <t>产权归余庄村所有，完善村产业结构，按照“1333”模式，通过贫困户务工、管理等多种方式带动贫困户增收。</t>
  </si>
  <si>
    <t>2021年永城市龙岗镇楚庄村温室大棚项目</t>
  </si>
  <si>
    <t>楚庄村</t>
  </si>
  <si>
    <t>新建钢结构温室大棚</t>
  </si>
  <si>
    <t>贫困户12户25人</t>
  </si>
  <si>
    <t>带动贫困户12户，户均年增收3500元以上。</t>
  </si>
  <si>
    <t>解决周围群众就业问题，增加贫困户收入</t>
  </si>
  <si>
    <t>2021年永城市龙岗镇唐庄村温室大棚项目</t>
  </si>
  <si>
    <t>唐庄村</t>
  </si>
  <si>
    <t>新建钢结构温室
大棚</t>
  </si>
  <si>
    <t>贫困户8户16人</t>
  </si>
  <si>
    <t>带动贫困户8户，户均年增收3500元以上。</t>
  </si>
  <si>
    <t>2021年永城市龙岗镇王楼村豆丹养殖大棚项目</t>
  </si>
  <si>
    <t>王楼村</t>
  </si>
  <si>
    <t>新建豆丹养殖大棚</t>
  </si>
  <si>
    <t>贫困户5户10人</t>
  </si>
  <si>
    <t>带动贫困户5户，户均年增收3500元以上。</t>
  </si>
  <si>
    <t>2021年永城市龙岗镇魏楼村温室大棚项目</t>
  </si>
  <si>
    <t>魏楼村</t>
  </si>
  <si>
    <t>贫困户11户34人</t>
  </si>
  <si>
    <t>带动贫困户11户，户均年增收3500元以上。</t>
  </si>
  <si>
    <t>2021年永城市龙岗镇贺庄村温室大棚项目</t>
  </si>
  <si>
    <t>贺庄村</t>
  </si>
  <si>
    <t>贫困户10户22人</t>
  </si>
  <si>
    <t>带动贫困户10户，户均年增收3500元以上。</t>
  </si>
  <si>
    <t>2021年永城市龙岗镇米庄村豆丹养殖大棚项目</t>
  </si>
  <si>
    <t>米庄村</t>
  </si>
  <si>
    <t>贫困户9户
16人</t>
  </si>
  <si>
    <t>带动贫困户
9户，户均年增收3500元以上。</t>
  </si>
  <si>
    <t>解决周围群众就业
问题，增加贫困户收入</t>
  </si>
  <si>
    <t>2021年永城市华辰服装加工项目</t>
  </si>
  <si>
    <t>十八里镇</t>
  </si>
  <si>
    <t>服装加工</t>
  </si>
  <si>
    <t>财政资金</t>
  </si>
  <si>
    <t>吸纳贫困人口557人，使贫困户年均增收2000元以上。</t>
  </si>
  <si>
    <t>带动贫困户剩余劳动力就业，增加贫困户收入。</t>
  </si>
  <si>
    <t>2021年永城市黄口镇李平楼村产业扶贫项目</t>
  </si>
  <si>
    <t>李平楼村</t>
  </si>
  <si>
    <t>种植大棚</t>
  </si>
  <si>
    <t>3户</t>
  </si>
  <si>
    <t>帮助贫困人口增加收入，持续稳定脱贫。</t>
  </si>
  <si>
    <t>吸纳有劳动能力、有务工需求的贫困人口务工获得收入；</t>
  </si>
  <si>
    <t>2021年永城市黄口镇顿桥村产业扶贫项目</t>
  </si>
  <si>
    <t>顿桥村</t>
  </si>
  <si>
    <t>2021年永城市黄口镇道庄村产业扶贫项目</t>
  </si>
  <si>
    <t>道庄村</t>
  </si>
  <si>
    <t>申请新建蔬菜大棚</t>
  </si>
  <si>
    <t>5户</t>
  </si>
  <si>
    <t>2021年永城市黄口镇许庄村产业扶贫项目</t>
  </si>
  <si>
    <t>许庄村</t>
  </si>
  <si>
    <t>申请入蔬菜大棚</t>
  </si>
  <si>
    <t>6户</t>
  </si>
  <si>
    <t>2021年永城市黄口镇丁楼村产业扶贫项目</t>
  </si>
  <si>
    <t>丁楼村</t>
  </si>
  <si>
    <t>新建大棚</t>
  </si>
  <si>
    <t>14户</t>
  </si>
  <si>
    <t>2021年永城市黄口镇大刘庄村产业扶贫项目</t>
  </si>
  <si>
    <t>大刘庄村</t>
  </si>
  <si>
    <t>申请种植大棚</t>
  </si>
  <si>
    <t>8户</t>
  </si>
  <si>
    <t>2021年永城市黄口镇李老家村产业扶贫项目</t>
  </si>
  <si>
    <t>李老家村</t>
  </si>
  <si>
    <t>申请新建大棚</t>
  </si>
  <si>
    <t>16户</t>
  </si>
  <si>
    <t>2021年永城市黄口镇大寨村产业扶贫项目</t>
  </si>
  <si>
    <t>大寨村</t>
  </si>
  <si>
    <t>2021年永城市黄口镇田庄村产业扶贫项目</t>
  </si>
  <si>
    <t>田庄村</t>
  </si>
  <si>
    <t>2021年永城市茴村镇魏老家村大棚项目</t>
  </si>
  <si>
    <t>魏老家村</t>
  </si>
  <si>
    <t>新建大棚12座</t>
  </si>
  <si>
    <t>10户29人</t>
  </si>
  <si>
    <t>吸纳贫困人口参与务工，人年均务工增加收入2000元左右。</t>
  </si>
  <si>
    <t>使魏老家村10户29人脱贫户从中受益</t>
  </si>
  <si>
    <t>2021年永城市茴村镇吕店村大棚项目</t>
  </si>
  <si>
    <t>吕店村</t>
  </si>
  <si>
    <t>新建大棚6座</t>
  </si>
  <si>
    <t>14户31人</t>
  </si>
  <si>
    <t>使吕店村14户31人脱贫户从中受益</t>
  </si>
  <si>
    <t>2021年永城市茴村镇李楼村大棚项目</t>
  </si>
  <si>
    <t>李楼村</t>
  </si>
  <si>
    <t>新建大棚4座</t>
  </si>
  <si>
    <t>6户8人</t>
  </si>
  <si>
    <t>使李楼村6户8人脱贫户从中受益</t>
  </si>
  <si>
    <t>2021年永城市茴村镇刘营村大棚项目</t>
  </si>
  <si>
    <t>刘营村</t>
  </si>
  <si>
    <t>5户12人</t>
  </si>
  <si>
    <t>使刘营村5户12人脱贫户从中受益</t>
  </si>
  <si>
    <t>2021年永城市茴村镇大盛营村大棚项目</t>
  </si>
  <si>
    <t>大盛营村</t>
  </si>
  <si>
    <t>5户10人</t>
  </si>
  <si>
    <t>使大盛营村5户10人脱贫户从中受益</t>
  </si>
  <si>
    <t>2021年永城市马桥镇陈庄村养殖场</t>
  </si>
  <si>
    <t>陈庄村</t>
  </si>
  <si>
    <t>新建猪场一个</t>
  </si>
  <si>
    <t>1370人</t>
  </si>
  <si>
    <t>实现当年见效益</t>
  </si>
  <si>
    <t>贫困户参与分红</t>
  </si>
  <si>
    <t>2021年永城市大王集镇刘八口楼村高效种植项目</t>
  </si>
  <si>
    <t>刘八口楼村</t>
  </si>
  <si>
    <t>新建灵芝种植大棚20座，规格：长100米，宽8米。</t>
  </si>
  <si>
    <t>王集镇96户贫困户</t>
  </si>
  <si>
    <t>增加村集体收入，带动贫困户11户，户年均增收1000—4000元。</t>
  </si>
  <si>
    <t>产权归刘八口楼村所有，完善村产业结构，按照“1333”模式，通过贫困户务工、管理等多种方式带动贫困户增收。</t>
  </si>
  <si>
    <t>2021年永城市大王集镇乔楼村高效种植项目</t>
  </si>
  <si>
    <t>乔楼村</t>
  </si>
  <si>
    <t>新建高效种植大棚40座，规格：长100米，宽8米。</t>
  </si>
  <si>
    <t>18户贫困户</t>
  </si>
  <si>
    <t>增加村集体收入，带动贫困户18户，户年均增收1000—4000元左右。</t>
  </si>
  <si>
    <t>产权归乔楼村所有，完善村产业结构，按照“1333”模式，通过贫困户务工、管理等多种方式带动贫困户增收。</t>
  </si>
  <si>
    <t>2021年永城市顺和镇朱庄村葡萄园项目</t>
  </si>
  <si>
    <t>朱庄村</t>
  </si>
  <si>
    <t>本村及
周边群众</t>
  </si>
  <si>
    <t>帮助朱庄村4户4人贫困人口增加收入，持续稳定脱贫。</t>
  </si>
  <si>
    <t>吸纳1个有劳动能力、有务工需求的贫困人口通过在大棚务工获得收入；大棚建成后承包给专业合作社经营，专业合作社每年提供不低于经营收入的10%作为集体经济收益，对没条件到大棚务工的，通过开发村级公益岗务工增加收入；确实无劳动能力的通过固定分红增加收入。</t>
  </si>
  <si>
    <t>2021年永城市顺和镇东街村金沣苗木种植项目</t>
  </si>
  <si>
    <t>东街村</t>
  </si>
  <si>
    <t>帮助东街村、姬庄村3户3人贫困人口增加收入，持续稳定脱贫。</t>
  </si>
  <si>
    <t>吸纳3个有劳动能力、有务工需求的贫困人口通过务工获得收入；大棚建成后承包给专业合作社经营，专业合作社每年提供不低于经营收入的10%作为集体经济收益，对没条件到大棚务工的，通过开发村级公益岗务工增加收入；确实无劳动能力的通过固定分红增加收入。</t>
  </si>
  <si>
    <t>2021年永城市城厢乡任楼村种植业项目</t>
  </si>
  <si>
    <t>任楼村</t>
  </si>
  <si>
    <t>新建大棚40座，规格：2万元/座</t>
  </si>
  <si>
    <t>吸纳贫困人口35人，使贫困户年均增收2000元以上。</t>
  </si>
  <si>
    <t>为贫困户和周边群众提供长效增收措施</t>
  </si>
  <si>
    <t>2021年永城市双桥镇曹沟寺村鲈鱼养殖项目</t>
  </si>
  <si>
    <t>曹沟寺村</t>
  </si>
  <si>
    <t>扩建鲈鱼养殖基地。</t>
  </si>
  <si>
    <t>6户20人</t>
  </si>
  <si>
    <t>帮助曹沟寺村贫困户及周边贫困户就业问题，带动增收。</t>
  </si>
  <si>
    <t>吸纳贫困户就业，解决就业问题，提高贫困户增收。无劳动能力的可提供产业分红。</t>
  </si>
  <si>
    <t>2021年永城市薛湖镇董阁村扶贫大棚项目</t>
  </si>
  <si>
    <t>董阁村</t>
  </si>
  <si>
    <t>新建大棚25座，规格：宽8米，长100米</t>
  </si>
  <si>
    <t>13户31人</t>
  </si>
  <si>
    <t>帮助本村13户31人贫困人口增加收入，持续稳定脱贫。</t>
  </si>
  <si>
    <t>吸纳本村有劳动能力、有务工需求的贫困人口通过在大棚务工获得收入；大棚建成后承包给专业合作社经营，专业合作社每年提供不低于经营收入的10%作为集体经济收益，确实无劳动能力的通过固定分红增加收入。</t>
  </si>
  <si>
    <t>2021年永城市薛湖镇董庄村扶贫大棚项目</t>
  </si>
  <si>
    <t>董庄村</t>
  </si>
  <si>
    <t>新建大棚25座，规格：8米X100米</t>
  </si>
  <si>
    <t>12户22人</t>
  </si>
  <si>
    <t>帮助本村12户22人贫困人口增加收入，持续稳定脱贫。</t>
  </si>
  <si>
    <t>2021年永城市薛湖镇余楼村扶贫大棚项目</t>
  </si>
  <si>
    <t>余楼村</t>
  </si>
  <si>
    <t>6户14人</t>
  </si>
  <si>
    <t>帮助本村6户14人贫困人口增加收入，持续稳定脱贫。</t>
  </si>
  <si>
    <t>2021年永城市新桥镇荣庄村8424西瓜大棚种植项目</t>
  </si>
  <si>
    <t>新桥镇荣庄村</t>
  </si>
  <si>
    <t>新建钢架结构种植大棚10座，规格4米*135米，5400平方。</t>
  </si>
  <si>
    <t>9户28人</t>
  </si>
  <si>
    <t>带动荣庄村9户28人贫困人口增加收入，持续稳定脱贫。</t>
  </si>
  <si>
    <t>吸纳1个村有劳动能力、有务工需求的贫困人口通过在大棚务工获得收入；大棚建成后承包给专业合作社经营，专业合作社每年提供不低于经营收入的10%作为集体经济收益，对没条件到大棚务工的，通过开发村级公益岗务工增加收入；确实无劳动能力的通过固定分红增加收入。</t>
  </si>
  <si>
    <t>2021年永城市高庄镇车集村温室大棚项目</t>
  </si>
  <si>
    <t>高庄镇花卉产业园（车集村）</t>
  </si>
  <si>
    <t>新建全钢架塑料温室大棚3座，其中135米*24米一座，60米*24米2座。</t>
  </si>
  <si>
    <t>24户75人</t>
  </si>
  <si>
    <t>帮助车集、程园、大张、单庄、黄李、黄屠庄、潘庄、申楼、陶庄、王庄、大厂、赵小厂、前张等13个村24户75人贫困人口增加收入，持续稳定脱贫。</t>
  </si>
  <si>
    <t>吸纳13个村有劳动能力、有务工需求的贫困人口通过在大棚务工获得收入；大棚建成后承包给专业合作社经营，专业合作社每年提供不低于经营收入的10%作为集体经济收益，对没条件到大棚务工的，通过开发村级公益岗务工增加收入；确实无劳动能力的通过固定分红增加收入。</t>
  </si>
  <si>
    <t>2021年永城市高庄镇高台村温室大棚项目</t>
  </si>
  <si>
    <t>高台村</t>
  </si>
  <si>
    <t>新建全钢架塑料温室大棚20座，规格为13米*100米。</t>
  </si>
  <si>
    <t>32户87人</t>
  </si>
  <si>
    <t>帮助高台、坡里、谢店、蒋洼、练庄、丁瓦房、曹河涯、高庄等8个村32户87人贫困人口增加收入，持续稳定脱贫。</t>
  </si>
  <si>
    <t>吸纳8个村有劳动能力、有务工需求的贫困人口通过在大棚务工获得收入；大棚建成后承包给专业合作社经营，专业合作社每年提供不低于经营收入的10%作为集体经济收益，对没条件到大棚务工的，通过开发村级公益岗务工增加收入；确实无劳动能力的通过固定分红增加收入。</t>
  </si>
  <si>
    <t>2021年永城市高庄镇邵庄村温室大棚项目</t>
  </si>
  <si>
    <t>邵庄村</t>
  </si>
  <si>
    <t>新建全钢架塑料温室大棚10座，规格为13米*100米。</t>
  </si>
  <si>
    <t>11户14人</t>
  </si>
  <si>
    <t>帮助葛店、周庄、邵庄等3个村11户14人贫困人口增加收入，持续稳定脱贫。</t>
  </si>
  <si>
    <t>2021年永城市高庄镇冀庄村温室大棚项目</t>
  </si>
  <si>
    <t>冀庄村</t>
  </si>
  <si>
    <t>新建全钢架塑料温室大棚3座，规格为140米*14米。</t>
  </si>
  <si>
    <t>14户52人</t>
  </si>
  <si>
    <t>帮助冀庄、郭寨、韩庄、洪楼等4个村14户52人贫困人口增加收入，持续稳定脱贫。</t>
  </si>
  <si>
    <t>吸纳4个村有劳动能力、有务工需求的贫困人口通过在大棚务工获得收入；大棚建成后承包给专业合作社经营，专业合作社每年提供不低于经营收入的10%作为集体经济收益，对没条件到大棚务工的，通过开发村级公益岗务工增加收入；确实无劳动能力的通过固定分红增加收入。</t>
  </si>
  <si>
    <t>2021年永城市酂阳镇母阁村种植大棚项目</t>
  </si>
  <si>
    <t>母阁村</t>
  </si>
  <si>
    <t>新建大棚40座，规格：8m*100m</t>
  </si>
  <si>
    <t>母阁村13户31人</t>
  </si>
  <si>
    <t>项目建成后，①产权归母阁村所有；②优先优惠贫困户租用的前提下，由龙头企业、合作社、家庭农场或种植能手等租用，计划租期5年，计划每年租金不低4000元，用于壮大村集体经济，合同到期后，同等条件下原承包人优先租用。③带动贫困户13户，计划签订3年带贫协议，3年后结合贫困户实际情况进行调整或续签。</t>
  </si>
  <si>
    <t>项目建成后，完善村产业结构，租金收益增加村集体收入，通过鼓励贫困户租用、带动贫困户务工、贫困临时救助等多种方式，带动贫困户13户31人产业脱贫增收成效明显。</t>
  </si>
  <si>
    <t>2021年永城市酂阳镇吴庄村种植大棚项目</t>
  </si>
  <si>
    <t>吴庄村</t>
  </si>
  <si>
    <t>新建大棚30座，规格：8m*80m</t>
  </si>
  <si>
    <t>吴庄村10户28人</t>
  </si>
  <si>
    <t>项目建成后，①产权归吴庄村所有；②优先优惠贫困户租用的前提下，由龙头企业、合作社、家庭农场或种植能手等租用，计划租期5年，计划每年租金不低4000元，用于壮大村集体经济，合同到期后，同等条件下原承包人优先租用。③带动贫困户10户，计划签订3年带贫协议，3年后结合贫困户实际情况进行调整或续签。</t>
  </si>
  <si>
    <t>项目建成后，完善村产业结构，租金收益增加村集体收入，通过鼓励贫困户租用、带动贫困户务工、贫困临时救助等多种方式，带动贫困户10户28人产业脱贫增收成效明显。</t>
  </si>
  <si>
    <t>2021年永城市酂阳镇常庄村种植大棚项目</t>
  </si>
  <si>
    <t>常庄村</t>
  </si>
  <si>
    <t>新建大棚16座，规格：8m*70m</t>
  </si>
  <si>
    <t>常庄村7户20人</t>
  </si>
  <si>
    <t>项目建成后，①产权归常庄村所有；②优先优惠贫困户租用的前提下，由龙头企业、合作社、家庭农场或种植能手等租用，计划租期5年，计划每年租金不低4000元，用于壮大村集体经济，合同到期后，同等条件下原承包人优先租用。③带动贫困户7户，计划签订3年带贫协议，3年后结合贫困户实际情况进行调整或续签。</t>
  </si>
  <si>
    <t>项目建成后，完善村产业结构，租金收益增加村集体收入，通过鼓励贫困户租用、带动贫困户务工、贫困临时救助等多种方式，带动贫困户7户20人产业脱贫增收成效明显。</t>
  </si>
  <si>
    <t>2021年永城市酂阳镇陈牌坊村种植大棚项目</t>
  </si>
  <si>
    <t>陈牌坊村</t>
  </si>
  <si>
    <t>新建大棚8座，规格：8m*150m</t>
  </si>
  <si>
    <t>陈牌坊村5户9人</t>
  </si>
  <si>
    <t>项目建成后，①产权归陈牌坊村所有；②优先优惠贫困户租用的前提下，由龙头企业、合作社、家庭农场或种植能手等租用，计划租期5年，计划每年租金不低4000元，用于壮大村集体经济，合同到期后，同等条件下原承包人优先租用。③带动贫困户5户，计划签订3年带贫协议，3年后结合贫困户实际情况进行调整或续签。</t>
  </si>
  <si>
    <t>项目建成后，完善村产业结构，租金收益增加村集体收入，通过鼓励贫困户租用、带动贫困户务工、贫困临时救助等多种方式，带动贫困户5户9人产业脱贫增收成效明显。</t>
  </si>
  <si>
    <t>2021年永城市酂阳镇宋庄村种植大棚项目</t>
  </si>
  <si>
    <t>宋庄村</t>
  </si>
  <si>
    <t>新建大棚12座，规格：8m*100m</t>
  </si>
  <si>
    <t>宋庄村7户14人</t>
  </si>
  <si>
    <t>项目建成后，①产权归宋庄村所有；②优先优惠贫困户租用的前提下，由龙头企业、合作社、家庭农场或种植能手等租用，计划租期5年，计划每年租金不低4000元，用于壮大村集体经济，合同到期后，同等条件下原承包人优先租用。③带动贫困户7户，计划签订3年带贫协议，3年后结合贫困户实际情况进行调整或续签。</t>
  </si>
  <si>
    <t>项目建成后，完善村产业结构，租金收益增加村集体收入，通过鼓励贫困户租用、带动贫困户务工、贫困临时救助等多种方式，带动贫困户7户14人产业脱贫增收成效明显。</t>
  </si>
  <si>
    <t>2021年永城市芒山镇种庄村农副产品冷库项目</t>
  </si>
  <si>
    <t>种庄村</t>
  </si>
  <si>
    <t>占地约600平方米</t>
  </si>
  <si>
    <t>16户36人</t>
  </si>
  <si>
    <t>增加村集体经济收入，每年收益的10%用于增加种庄村16户贫困户收入，带动周边群众致富</t>
  </si>
  <si>
    <t>为贫困户及群众增收提供长效增收措施，解决周围群众就业问题</t>
  </si>
  <si>
    <t>2021年永城市陈官庄乡潘窑村蔬菜大棚项目</t>
  </si>
  <si>
    <t>潘窑村</t>
  </si>
  <si>
    <t>新建蔬菜大棚60个，规格：长61米，宽13米。</t>
  </si>
  <si>
    <t>潘窑村及临近村贫困人口</t>
  </si>
  <si>
    <t xml:space="preserve">解决贫困户就业问题
</t>
  </si>
  <si>
    <t xml:space="preserve">解决贫困户就业问题，加快农村经济发展
</t>
  </si>
  <si>
    <t>2021年永城市陈官庄乡郭楼村蔬菜大棚项目</t>
  </si>
  <si>
    <t>郭楼村</t>
  </si>
  <si>
    <t>新建蔬菜大棚70个，规格：长61米，宽13米。</t>
  </si>
  <si>
    <t>郭楼村及临近村贫困人口</t>
  </si>
  <si>
    <t>2021年永城市协鑫生物质循环产业项目</t>
  </si>
  <si>
    <t>农作物秸秆加工利用</t>
  </si>
  <si>
    <t>吸纳贫困人口3095户，使贫困户年均增收2000元以上。</t>
  </si>
  <si>
    <t>解决贫困户就业问题，增加贫困户收入。</t>
  </si>
  <si>
    <t>2021年永城市帅翼驰新材料产业扶贫项目</t>
  </si>
  <si>
    <t>新材料加工应用</t>
  </si>
  <si>
    <t>吸纳贫困人口1000户，使贫困户年均增收700元以上。</t>
  </si>
  <si>
    <t>2021年永城市和信加工产业扶贫项目</t>
  </si>
  <si>
    <t>金属回收加工再利用</t>
  </si>
  <si>
    <t>吸纳贫困人口449户，使贫困户年均增收1500元以上。</t>
  </si>
  <si>
    <t>2021年永城市苗桥镇苗南村苗白产业种植基地项目</t>
  </si>
  <si>
    <t>苗南村</t>
  </si>
  <si>
    <t>投资建设占地面积500亩的苗白产业种植基地项目</t>
  </si>
  <si>
    <t>苗南村及周边贫困户27户89人</t>
  </si>
  <si>
    <t>①项目产权归苗南村集体所有；②带动贫困户27户89人，户均年增收3000元以上，计划签订3年带贫协议，3年后视情续签或调整。</t>
  </si>
  <si>
    <t>为贫困户及群众增收提供长效增收措施，年产出蔬菜收益8000元/亩，带动贫困户37户89人发展苗白及其他蔬菜种植。</t>
  </si>
  <si>
    <t>2021年永城市苗桥镇高楼村水产养殖项目</t>
  </si>
  <si>
    <t>高楼村</t>
  </si>
  <si>
    <t>投资建设水面积5000余亩的水产养殖项目项目</t>
  </si>
  <si>
    <t>高楼村及周边贫困户37户110人</t>
  </si>
  <si>
    <t>①项目产权归高楼村集体所有；②带动贫困户37户110人，户均年增收3000元以上，计划签订3年带贫协议，3年后视情续签或调整。</t>
  </si>
  <si>
    <t>为贫困户及群众增收提供长效增收措施，年产出水产品收益8100元/亩，带动贫困户37户110人发展水产养殖。</t>
  </si>
  <si>
    <t>2021年永城市新桥镇曹桥村扶贫道路工程项目</t>
  </si>
  <si>
    <t>村基础设施项目</t>
  </si>
  <si>
    <t>新桥镇曹桥村</t>
  </si>
  <si>
    <t>市交通运输局</t>
  </si>
  <si>
    <t>新修建厚0.18米C30水泥路4800平方米。</t>
  </si>
  <si>
    <t>2984人</t>
  </si>
  <si>
    <t>方便群众出行，彻底解决群众交通困难问题。</t>
  </si>
  <si>
    <t>使非贫困村公共服务基础设施有所提升，和贫困村同步达到“129”标准，避免非贫困村入贫。</t>
  </si>
  <si>
    <t>2021年永城市新桥镇荣庄村扶贫道路工程项目</t>
  </si>
  <si>
    <t>荣庄村</t>
  </si>
  <si>
    <t>新修建厚0.18米C30水泥路4550平方米。</t>
  </si>
  <si>
    <t>2836人</t>
  </si>
  <si>
    <t>2021年永城市新桥镇小刘庄村扶贫道路工程项目</t>
  </si>
  <si>
    <t>小刘庄村</t>
  </si>
  <si>
    <t>新修建厚0.18米C30水泥路4500平方米。</t>
  </si>
  <si>
    <t>3054人</t>
  </si>
  <si>
    <t>2021年永城市公益岗项目</t>
  </si>
  <si>
    <t>公益岗位项目</t>
  </si>
  <si>
    <t>市人社局</t>
  </si>
  <si>
    <t>吸纳贫困人口2778人就业</t>
  </si>
  <si>
    <t>吸纳贫困人口2778人，人年均务工增加收入3600元左右。</t>
  </si>
  <si>
    <t>提高贫困户收入，人均务工增收3600元左右。</t>
  </si>
  <si>
    <t>2020年永城市秋季雨露计划项目</t>
  </si>
  <si>
    <t>教育扶贫项目</t>
  </si>
  <si>
    <t>市扶贫办</t>
  </si>
  <si>
    <t>2020年秋季雨露计划补贴</t>
  </si>
  <si>
    <t>建档立卡贫困户149人享受雨露计划补贴，提高贫困人口素质，提升贫困人口技能。</t>
  </si>
  <si>
    <t>提高贫困户技能，增加贫困人口收入。</t>
  </si>
  <si>
    <t>2021年永城市春季雨露计划项目</t>
  </si>
  <si>
    <t>2021年春季雨露计划补贴</t>
  </si>
  <si>
    <t>建档立卡贫困户184人享受雨露计划补贴，提高贫困人口素质，提升贫困人口技能。</t>
  </si>
  <si>
    <t>提高贫困户技能水平，增加贫困人口收入。</t>
  </si>
  <si>
    <t>2021年永城市太丘镇太丘村道路建设项目</t>
  </si>
  <si>
    <t>太丘村</t>
  </si>
  <si>
    <t>新修18公分厚C30水泥路1340平方米。</t>
  </si>
  <si>
    <t>周边村民</t>
  </si>
  <si>
    <t>改善村内出行条件，方便当地百姓生产生活</t>
  </si>
  <si>
    <t>方便当地百姓出行，提升村民生产生活质量</t>
  </si>
  <si>
    <t>2021年永城市太丘镇崔楼村道路建设项目</t>
  </si>
  <si>
    <t>崔楼村</t>
  </si>
  <si>
    <t>新修18公分厚C30水泥路2000平方米。</t>
  </si>
  <si>
    <t>2021年永城市太丘镇齐各村道路建设项目</t>
  </si>
  <si>
    <t>齐各村</t>
  </si>
  <si>
    <t>新修18公分厚C30水泥路9200平方米。</t>
  </si>
  <si>
    <t>2021年永城市太丘镇刘楼村道路建设项目</t>
  </si>
  <si>
    <t>新修18公分厚C30水泥路4800平方米。</t>
  </si>
  <si>
    <t>2021年永城市太丘镇后韩庄村道路建设项目</t>
  </si>
  <si>
    <t>后韩庄村</t>
  </si>
  <si>
    <t>新修18公分厚C30水泥路7680平方米。</t>
  </si>
  <si>
    <t>2021年永城市太丘镇黄桥村道路建设项目</t>
  </si>
  <si>
    <t>黄桥村</t>
  </si>
  <si>
    <t>新修18公分厚C30水泥路6280平方米。</t>
  </si>
  <si>
    <t>2021年永城市太丘镇杜庄村道路建设项目</t>
  </si>
  <si>
    <t>杜庄村</t>
  </si>
  <si>
    <t>新修18公分厚C30水泥路5680平方米。</t>
  </si>
  <si>
    <t>2021年永城市太丘镇丁庄村道路建设项目</t>
  </si>
  <si>
    <t>丁庄村</t>
  </si>
  <si>
    <t>新修18公分厚C30水泥路9400平方米。</t>
  </si>
  <si>
    <t>2021年永城市太丘镇胡小厂村道路建设项目</t>
  </si>
  <si>
    <t>胡小厂村</t>
  </si>
  <si>
    <t>新修18公分厚C30水泥路11000平方米。</t>
  </si>
  <si>
    <t>2021年永城市太丘镇万庙村道路建设项目</t>
  </si>
  <si>
    <t>万庙村</t>
  </si>
  <si>
    <t>新修18公分厚C30水泥路10566平方米。</t>
  </si>
  <si>
    <t>2021年永城市太丘镇洪小楼村道路建设项目</t>
  </si>
  <si>
    <t>洪小楼村</t>
  </si>
  <si>
    <t>新修18公分厚C30水泥路7500平方米。</t>
  </si>
  <si>
    <t>2021年永城市太丘镇洪陆湾村道路建设项目</t>
  </si>
  <si>
    <t>洪陆湾村</t>
  </si>
  <si>
    <t>新修18公分厚C30水泥路8520平方米。</t>
  </si>
  <si>
    <t>2021年永城市太丘镇石庄村道路建设项目</t>
  </si>
  <si>
    <t>石庄村</t>
  </si>
  <si>
    <t>新修18公分厚C30水泥路13105平方米。</t>
  </si>
  <si>
    <t>2021年永城市太丘镇洪石槽村道路建设项目</t>
  </si>
  <si>
    <t>洪石槽村</t>
  </si>
  <si>
    <t>新修18公分厚C30水泥路7150平方米。</t>
  </si>
  <si>
    <t>2021年永城市太丘镇许河村道路建设项目</t>
  </si>
  <si>
    <t>许河村</t>
  </si>
  <si>
    <t>新修18公分厚C30水泥路7200平方米。</t>
  </si>
  <si>
    <t>2021年永城市太丘镇张牌坊村道路建设项目</t>
  </si>
  <si>
    <t>张牌坊村</t>
  </si>
  <si>
    <t>新修18公分厚C30水泥路7040平方米。</t>
  </si>
  <si>
    <t>2021年永城市太丘镇洪庄村道路建设项目</t>
  </si>
  <si>
    <t>洪庄村</t>
  </si>
  <si>
    <t>新修18公分厚C30水泥路6320平方米。</t>
  </si>
  <si>
    <t>2021年永城市太丘镇丘庙村道路建设项目</t>
  </si>
  <si>
    <t>丘庙村</t>
  </si>
  <si>
    <t>2021年永城市太丘镇吴圩村道路建设项目</t>
  </si>
  <si>
    <t>吴圩村</t>
  </si>
  <si>
    <t>新修18公分厚C30水泥路4460平方米。</t>
  </si>
  <si>
    <t>2021年永城市太丘镇曹庙村道路建设项目</t>
  </si>
  <si>
    <t>曹庙村</t>
  </si>
  <si>
    <t>新修18公分厚C30水泥路5475平方米。</t>
  </si>
  <si>
    <t>2021年永城市裴桥镇杨楼村道路建设项目</t>
  </si>
  <si>
    <t>杨楼村</t>
  </si>
  <si>
    <t>新修厚0.18米C30水泥路4500平方米</t>
  </si>
  <si>
    <t>全体村民</t>
  </si>
  <si>
    <t>解决群众出行难的问题</t>
  </si>
  <si>
    <t>解决杨楼村贫困户出行难的问题，加快农村经济发展。</t>
  </si>
  <si>
    <t>2021年永城市卧龙镇潘楼村村组道路项目</t>
  </si>
  <si>
    <t>潘楼村</t>
  </si>
  <si>
    <t>新修厚0.18米C30水泥路，长3000米，宽4米。</t>
  </si>
  <si>
    <t>12户贫困户</t>
  </si>
  <si>
    <t>解决潘楼村贫困户出行难的问题</t>
  </si>
  <si>
    <t>解决潘楼村出行难的问题，加快农村经济发展。</t>
  </si>
  <si>
    <t>2021年永城市卧龙镇伊庄村村组道路项目</t>
  </si>
  <si>
    <t>伊庄村</t>
  </si>
  <si>
    <t>新修厚0.18米C30水泥路，长2000米，宽4米。</t>
  </si>
  <si>
    <t>解决伊庄村贫困户出行难的问题</t>
  </si>
  <si>
    <t>解决伊庄村出行难的问题，加快农村经济发展。</t>
  </si>
  <si>
    <t>2021年永城市卧龙镇余庄村村组道路项目</t>
  </si>
  <si>
    <t>新修厚0.18米C30水泥路，长4000米，宽4米。</t>
  </si>
  <si>
    <t>解决余庄村13户贫困户出行难的问题</t>
  </si>
  <si>
    <t>解决余庄村出行难的问题，加快农村经济发展。</t>
  </si>
  <si>
    <t>2021年永城市龙岗镇贺庄村道路项目</t>
  </si>
  <si>
    <t>新修18㎝厚
C30水泥路800㎡，长200m</t>
  </si>
  <si>
    <t>10户20人</t>
  </si>
  <si>
    <t>方便群众出行</t>
  </si>
  <si>
    <t>村内公共基础设
施得到改善</t>
  </si>
  <si>
    <t>2021年永城市龙岗镇楚庄村道路项目</t>
  </si>
  <si>
    <t>新修18㎝厚
C30水泥路2400㎡，长600m</t>
  </si>
  <si>
    <t>11户22人</t>
  </si>
  <si>
    <t>2021年永城市龙岗镇魏楼村道路项目</t>
  </si>
  <si>
    <t>11户32人</t>
  </si>
  <si>
    <t>2021年永城市龙岗镇魏庄村道路项目</t>
  </si>
  <si>
    <t>魏庄村</t>
  </si>
  <si>
    <t>19户60人</t>
  </si>
  <si>
    <t>2021年永城市龙岗镇王石栏村道路项目</t>
  </si>
  <si>
    <t>王石栏村</t>
  </si>
  <si>
    <t>18户30人</t>
  </si>
  <si>
    <t>2021年永城市黄口镇闫王庄村基础设施项目</t>
  </si>
  <si>
    <t>闫王庄村</t>
  </si>
  <si>
    <t>新修水泥路500米</t>
  </si>
  <si>
    <t>684人</t>
  </si>
  <si>
    <t>解决出行难的问题，加快农村经济发展。</t>
  </si>
  <si>
    <t>2021年永城市黄口镇大丁楼村基础设施项目</t>
  </si>
  <si>
    <t>大丁楼村</t>
  </si>
  <si>
    <t>新修水泥路2700平方</t>
  </si>
  <si>
    <t>2021年永城市黄口镇李当庄村基础设施项目</t>
  </si>
  <si>
    <t>李当庄村</t>
  </si>
  <si>
    <t>新修水泥路650米</t>
  </si>
  <si>
    <t>1674人</t>
  </si>
  <si>
    <t>2021年永城市黄口镇李老家村基础设施项目</t>
  </si>
  <si>
    <t>新建水泥路1000米</t>
  </si>
  <si>
    <t>2021年永城市茴村镇石桥村村组道路建设项目</t>
  </si>
  <si>
    <t>新修18公分厚C30水泥路</t>
  </si>
  <si>
    <t>8户15人</t>
  </si>
  <si>
    <t>解决8户贫困户出行难的问题</t>
  </si>
  <si>
    <t>解决贫困户出行难的问题，加快农村经济发展。</t>
  </si>
  <si>
    <t>2021年永城市茴村镇汪庄村村组道路建设项目</t>
  </si>
  <si>
    <t>汪庄村</t>
  </si>
  <si>
    <t>6户16人</t>
  </si>
  <si>
    <t>解决6户贫困户出行难的问题</t>
  </si>
  <si>
    <t>2021年永城市大王集镇乔楼村村组道路项目</t>
  </si>
  <si>
    <t>解决乔楼村村民出行难的问题</t>
  </si>
  <si>
    <t>解决乔楼村出行难的问题，加快农村经济发展。</t>
  </si>
  <si>
    <t>2021年永城市大王集镇曹庄村村组道路项目</t>
  </si>
  <si>
    <t>曹庄村</t>
  </si>
  <si>
    <t>解决曹庄村30户贫困户出行难的问题</t>
  </si>
  <si>
    <t>解决曹庄村出行难的问题，加快农村经济发展。</t>
  </si>
  <si>
    <t>2021年永城市大王集镇任楼村村组道路项目</t>
  </si>
  <si>
    <t>新修厚0.18米C30水泥路3695.3平方米</t>
  </si>
  <si>
    <t>解决32户贫困户出行难的问题</t>
  </si>
  <si>
    <t>解决任楼村贫困户出行难的问题，加快农村经济发展。</t>
  </si>
  <si>
    <t>2021年永城市大王集镇刘老家村村组道路项目</t>
  </si>
  <si>
    <t>刘老家村</t>
  </si>
  <si>
    <t>新修厚0.18米C30水泥路8000平方米</t>
  </si>
  <si>
    <t>解决刘老家村贫困户出行难的问题，加快农村经济发展。</t>
  </si>
  <si>
    <t>2021年永城市大王集镇庄楼村村组道路项目</t>
  </si>
  <si>
    <t>庄楼村</t>
  </si>
  <si>
    <t>新修厚0.18米C30水泥路4973.5平方米</t>
  </si>
  <si>
    <t>解决28户贫困户出行难的问题</t>
  </si>
  <si>
    <t>解决庄楼村贫困户出行难的问题，加快农村经济发展。</t>
  </si>
  <si>
    <t>2021年永城市顺和镇朱庄村产业道路项目</t>
  </si>
  <si>
    <t>新修18公分厚C30水泥路4000平方米长1000米，宽4米。</t>
  </si>
  <si>
    <t>提升贫困村道路基础设施，方便群众出行</t>
  </si>
  <si>
    <t>贫困村实现道路硬化，提升贫困村整体达标</t>
  </si>
  <si>
    <t>2021年永城市顺和镇李大庄村产业道路项目</t>
  </si>
  <si>
    <t>李大庄村</t>
  </si>
  <si>
    <t>新修18公分厚C30水泥路7720平方米长1930米，宽4米。</t>
  </si>
  <si>
    <t>2021年永城市城厢乡高余庄村通村组硬化路项目</t>
  </si>
  <si>
    <t>高余庄村</t>
  </si>
  <si>
    <t>新修18公分厚C30水泥路6520.85平方米，长1630米，宽4米。</t>
  </si>
  <si>
    <t>解决13户贫困户出行难的问题</t>
  </si>
  <si>
    <t>2021年永城市城厢乡高玉楼村通村组硬化路项目</t>
  </si>
  <si>
    <t>高玉楼村</t>
  </si>
  <si>
    <t>2021年永城市双桥镇曹沟寺村道路修建项目</t>
  </si>
  <si>
    <t>新修18公分厚C30水泥路21000平方米，长7000米，宽3米。</t>
  </si>
  <si>
    <t>282户1182人</t>
  </si>
  <si>
    <t>解决曹沟寺贫困户及稳定脱贫户出行问题。</t>
  </si>
  <si>
    <t>解决贫困户基础设施不足问题。</t>
  </si>
  <si>
    <t>2021年永城市薛湖镇董阁村道路项目</t>
  </si>
  <si>
    <t>新修18公分厚C30水泥路9640平方米，长2410米，宽4米。</t>
  </si>
  <si>
    <t>450人</t>
  </si>
  <si>
    <t>解决董阁村董阁组、高老家组、前火庙组群众出行难问题</t>
  </si>
  <si>
    <t>项目建成后将完善村内基础设施，改善出行道路</t>
  </si>
  <si>
    <t>2021年永城市薛湖镇董庄村道路项目</t>
  </si>
  <si>
    <t>新修18公分厚C30水泥路1500平方米，长500米，宽3米。</t>
  </si>
  <si>
    <t>320人</t>
  </si>
  <si>
    <t>解决董庄村聂竹园组和刘庄组群众出行难得问题</t>
  </si>
  <si>
    <t>2021年永城市薛湖镇豆楼村道路项目</t>
  </si>
  <si>
    <t>豆楼村</t>
  </si>
  <si>
    <t>新修18公分厚C30水泥路1800平方米，长450米，宽4米。</t>
  </si>
  <si>
    <t>390人</t>
  </si>
  <si>
    <t>解决豆楼村豆楼西组和李庄组群众出行难的问题</t>
  </si>
  <si>
    <t>2021年永城市蒋口镇四口楼村道路项目</t>
  </si>
  <si>
    <t>四口楼村</t>
  </si>
  <si>
    <t>新修谭关庙向南至四口楼庄后东西路南北路厚0.18米C30水泥路1600平方米，新修吴后寨庄内主干道厚0.18米C30水泥路770平方米</t>
  </si>
  <si>
    <t>解决本村群众出行难的问题</t>
  </si>
  <si>
    <t>解决四口楼村群众出行难的问题，加快农村经济发展。</t>
  </si>
  <si>
    <t>2021年永城市酂阳镇母阁村道路硬化项目</t>
  </si>
  <si>
    <t>新修18公分厚C30水泥路8160平方米，其中宽4.5米的1500米，宽3米的470米</t>
  </si>
  <si>
    <t>母阁村356户1730人</t>
  </si>
  <si>
    <t>解决母阁村群众出行难的问题</t>
  </si>
  <si>
    <t>解决母阁村出行难的问题，加快农村经济发展。</t>
  </si>
  <si>
    <t>2021年永城市酂阳镇宋庄村道路硬化项目</t>
  </si>
  <si>
    <t>新修18公分厚C30水泥路3900平方米，长1300米，宽3米。</t>
  </si>
  <si>
    <t>宋庄村815户2825人</t>
  </si>
  <si>
    <t>解决宋庄村群众出行难的问题</t>
  </si>
  <si>
    <t>解决宋庄村出行难的问题，加快农村经济发展。</t>
  </si>
  <si>
    <t>2021年永城市酂阳镇代营村道路硬化项目</t>
  </si>
  <si>
    <t>代营村</t>
  </si>
  <si>
    <t>新修18公分厚C30水泥路3000平方米，长1000米，宽3米。</t>
  </si>
  <si>
    <t>代营村600户2222人</t>
  </si>
  <si>
    <t>解决代营村群众出行难的问题</t>
  </si>
  <si>
    <t>解决代营村出行难的问题，加快农村经济发展。</t>
  </si>
  <si>
    <t>2021年永城市酂阳镇杨庄村道路硬化项目</t>
  </si>
  <si>
    <t>杨庄村</t>
  </si>
  <si>
    <t>新修18公分厚C30水泥路1470平方米，长420米，宽3.5米。</t>
  </si>
  <si>
    <t>杨庄村326户1360人</t>
  </si>
  <si>
    <t>解决杨庄村群众出行难的问题</t>
  </si>
  <si>
    <t>解决杨庄村出行难的问题，加快农村经济发展。</t>
  </si>
  <si>
    <t>2021年永城市芒山镇山城村产业路项目</t>
  </si>
  <si>
    <t>山城村</t>
  </si>
  <si>
    <t>新修18公分厚C30水泥路6000平方米，长2000米，宽3米。</t>
  </si>
  <si>
    <t>2021年永城市芒山镇刘厂村产业路项目</t>
  </si>
  <si>
    <t>刘厂村</t>
  </si>
  <si>
    <t>新修18公分厚C30水泥路4800平方米，长1600米，宽3米。</t>
  </si>
  <si>
    <t>2021年永城市刘河镇孙厂村村级道路建设项目</t>
  </si>
  <si>
    <t>孙厂村</t>
  </si>
  <si>
    <t>新修18公分厚C30水泥路1800平方米，长600米，宽3米。</t>
  </si>
  <si>
    <t>村全体群众</t>
  </si>
  <si>
    <t>解决本村贫困户出行难的问题</t>
  </si>
  <si>
    <t>解决本村出行难的问题，加快农村经济发展。</t>
  </si>
  <si>
    <t>2021年永城市刘河镇窦官坑村村级道路建设项目</t>
  </si>
  <si>
    <t>窦官坑村</t>
  </si>
  <si>
    <t>新修18公分厚C30水泥路2550平方米，长850米，宽3米。</t>
  </si>
  <si>
    <t>2021年永城市刘河镇丁庙村村级道路建设项目</t>
  </si>
  <si>
    <t>丁庙村</t>
  </si>
  <si>
    <t>新修18公分厚C30水泥路3300平方米，长1100米，宽3米。</t>
  </si>
  <si>
    <t>2021年永城市刘河镇万善庵村村级道路建设项目</t>
  </si>
  <si>
    <t>万善庵村</t>
  </si>
  <si>
    <t>新修18公分厚C30水泥路1200平方米，长400米，宽3米。</t>
  </si>
  <si>
    <t>2021年永城市刘河镇王楼村村级道路建设项目</t>
  </si>
  <si>
    <t>2021年永城市刘河镇秦集村村级道路建设项目</t>
  </si>
  <si>
    <t>秦集村</t>
  </si>
  <si>
    <t>新修18公分厚C30水泥路1050平方米，长350米，宽3米。</t>
  </si>
  <si>
    <t>2021年永城市刘河镇秦竹元村村级道路建设项目</t>
  </si>
  <si>
    <t>新修18公分厚C30水泥路1560平方米，长520米，宽3米。</t>
  </si>
  <si>
    <t>2021年永城市刘河镇刘河村村级道路建设项目</t>
  </si>
  <si>
    <t>刘河村</t>
  </si>
  <si>
    <t>新修18公分厚C30水泥路900平方米，长300米，宽3米。</t>
  </si>
  <si>
    <t>2021年永城市刘河镇訾楼村村级道路建设项目</t>
  </si>
  <si>
    <t>訾楼村</t>
  </si>
  <si>
    <t>2021年永城市刘河镇刘集村村级道路建设项目</t>
  </si>
  <si>
    <t>刘集村</t>
  </si>
  <si>
    <t>新修18公分厚C30水泥路780平方米，长260米，宽3米。</t>
  </si>
  <si>
    <t>2021年永城市刘河镇李庄村村级道路建设项目</t>
  </si>
  <si>
    <t>李庄村</t>
  </si>
  <si>
    <t>2021年永城市刘河镇姜庄村村级道路建设项目</t>
  </si>
  <si>
    <t>姜庄村</t>
  </si>
  <si>
    <t>新修18公分厚C30水泥路1440平方米，长480米，宽3米。</t>
  </si>
  <si>
    <t>2021年永城市刘河镇孟集村村级道路建设项目</t>
  </si>
  <si>
    <t>孟集村</t>
  </si>
  <si>
    <t>2021年永城市刘河镇王集村村级道路建设项目</t>
  </si>
  <si>
    <t>王集村</t>
  </si>
  <si>
    <t>新修18公分厚C30水泥路450平方米，长150米，宽3米。</t>
  </si>
  <si>
    <t>2021年永城市刘河镇窦石桥村村级道路建设项目</t>
  </si>
  <si>
    <t>窦石桥村</t>
  </si>
  <si>
    <t>2021年永城市苗桥镇花园村村组道路项目</t>
  </si>
  <si>
    <t>花园村</t>
  </si>
  <si>
    <t>新修18公分厚C30水泥路9000平方米，长2000米，宽4.5米。</t>
  </si>
  <si>
    <t>花园村群众</t>
  </si>
  <si>
    <t>解决花园村群众出行难的问题</t>
  </si>
  <si>
    <t>解决花园村群众出行难的问题，加快农村经济发展。</t>
  </si>
  <si>
    <t>2021年永城市苗桥镇陈大庄至三清庙村组道路项目</t>
  </si>
  <si>
    <t>陈大庄村、韩阁村、李黑楼村三清庙</t>
  </si>
  <si>
    <t>新修18公分厚C30水泥路12500平方米，长2500米，宽5米。</t>
  </si>
  <si>
    <t>陈大庄村、韩阁村、李黑楼村群众</t>
  </si>
  <si>
    <t>解决陈大庄村、韩阁村、李黑楼村群众群众出行难的问题</t>
  </si>
  <si>
    <t>解决陈大庄村、韩阁村、李黑楼村群众群众出行难的问题，加快农村经济发展。</t>
  </si>
  <si>
    <t>2021年永城市马牧镇西董楼村养殖大棚项目</t>
  </si>
  <si>
    <t>西董楼村</t>
  </si>
  <si>
    <t>新建全钢架养鸭棚9座，</t>
  </si>
  <si>
    <t>7户23人</t>
  </si>
  <si>
    <t>帮助西董楼村7户23人贫困人口增加收入，持续稳定脱贫。</t>
  </si>
  <si>
    <t>吸纳西董楼村有劳动能力、有务工需求的贫困人口通过在养鸭场务工获得收入；养鸭场建成后承包给专业合作社经营，专业合作社每年提供不低于经营收入的10%作为集体经济收益，对没条件到养鸭场务工的，通过开发村级公益岗务工增加收入；确实无劳动能力的通过固定分红增加收入。</t>
  </si>
  <si>
    <t>2021年永城市马牧镇丁路口村养牛场项目</t>
  </si>
  <si>
    <t>丁路口村</t>
  </si>
  <si>
    <t>新建新建养牛厂17.3万平方</t>
  </si>
  <si>
    <t>8户36人</t>
  </si>
  <si>
    <t>帮助丁路口村8户32人贫困人口增加收入，持续稳定脱贫。</t>
  </si>
  <si>
    <t>吸纳丁路口村有劳动能力、有务工需求的贫困人口通过在养牛场务工获得收入；养牛场建成后承包给专业合作社经营，专业合作社每年提供不低于经营收入的10%作为集体经济收益，对没条件到养牛场务工的，通过开发村级公益岗务工增加收入；确实无劳动能力的通过固定分红增加收入。</t>
  </si>
  <si>
    <t>2021年永城市马牧镇工业园区项目</t>
  </si>
  <si>
    <t>马牧村</t>
  </si>
  <si>
    <t>园区厂房地面硬化共计5400平方米。</t>
  </si>
  <si>
    <t>2200人</t>
  </si>
  <si>
    <t>能够完善村产业结构，收益增加村集体收入。户产业脱贫增收成效明显。</t>
  </si>
  <si>
    <t>使马牧村产业园设施改善，有助于产业升级，增加村集体经济收入，和脱贫村一样达到“129”标准，避免非贫困村入贫。</t>
  </si>
  <si>
    <t>2021年永城市马牧镇卜北村新修道路项目</t>
  </si>
  <si>
    <t>卜北村</t>
  </si>
  <si>
    <t>卜北村新修道路1.8千米</t>
  </si>
  <si>
    <t>1470人</t>
  </si>
  <si>
    <t>改善群众出行条件</t>
  </si>
  <si>
    <t>彻底解决村基础设施落后局面，使村民出行方便，促进村民增产增收</t>
  </si>
  <si>
    <t>2021年永城市马牧镇卜南村新修道路项目</t>
  </si>
  <si>
    <t>卜南村</t>
  </si>
  <si>
    <t>卜南村新修道路1.8千米</t>
  </si>
  <si>
    <t>1300人</t>
  </si>
  <si>
    <t>2021年永城市马牧镇郑东村新修道路项目</t>
  </si>
  <si>
    <t>郑东村</t>
  </si>
  <si>
    <t>郑东村新修道路1.8千米</t>
  </si>
  <si>
    <t>920人</t>
  </si>
  <si>
    <t>2021年永城市马牧镇丁三楼村新修道路项目</t>
  </si>
  <si>
    <t>丁三楼村</t>
  </si>
  <si>
    <t>丁三楼村新修道路1.8千米</t>
  </si>
  <si>
    <t>1200人</t>
  </si>
  <si>
    <t>2021年永城市马牧镇马庄村新修道路项目</t>
  </si>
  <si>
    <t>马庄村</t>
  </si>
  <si>
    <t>马庄村新修道路1.8千米</t>
  </si>
  <si>
    <t>1350人</t>
  </si>
  <si>
    <t>2021年陈集镇孟寨村塑料大棚项目</t>
  </si>
  <si>
    <t>孟寨村</t>
  </si>
  <si>
    <t>新建塑料大棚20座（540平米/座），共1.2万平方。</t>
  </si>
  <si>
    <t>孟寨村贫困户9户26人</t>
  </si>
  <si>
    <t>项目建成后，①产权归孟寨村所有；②优先优惠贫困户租用的前提下，由龙头企业、合作社、家庭农场或种植能手等租用，计划租期5年，计划每年租金不低于3万元，用于壮大村集体经济，合同到期后，同等条件下原承包人优先租用。③带动贫困户9户，计划签订3年带贫协议，3年后结合贫困户实际情况进行调整或续签。</t>
  </si>
  <si>
    <t>项目建成后，完善村产业结构，租金收益增加村集体收入，通过鼓励贫困户租用、带动贫困户务工、贫困临时救助等多种方式，带动贫困户9户26人脱贫增收，户产业脱贫增收成效明显</t>
  </si>
  <si>
    <t>2021年永城市陈集镇孟寨村冷藏保鲜库项目</t>
  </si>
  <si>
    <t>新建冷藏保鲜库（20×50）1座，共1000平方。</t>
  </si>
  <si>
    <t>孟寨村及贫困户9户26人</t>
  </si>
  <si>
    <t>项目建成后，①产权归孟寨村所有；②优先优惠贫困户租用的前提下，由龙头企业、合作社、家庭农场或种养殖能手等租用，计划租期10年，计划每年租金不低于15万元，用于壮大村集体经济，合同到期后，同等条件下原承包人优先租用。③带动贫困户9户，计划签订3年带贫协议，3年后结合贫困户实际情况进行调整或续签。</t>
  </si>
  <si>
    <t>项目建成后，完善村产业结构，租金收益增加村集体收入，通过鼓励贫困户租用、带动贫困户务工、开发公益岗位、贫困临时救助等多种方式，带动贫困户9户26人脱贫增收，户产业脱贫增收成效明显。</t>
  </si>
  <si>
    <t>2021年陈集镇刘楼村养殖厂项目</t>
  </si>
  <si>
    <t>新建养牛厂房、料场，占地10亩。</t>
  </si>
  <si>
    <t>刘楼村及贫困户10户24人</t>
  </si>
  <si>
    <t>项目建成后，①产权归刘楼村所有；②优先优惠贫困户租用的前提下，由龙头企业、合作社、家庭农场或种养殖能手等租用，计划租期10年，前3年计划每年租金不低于3万元，后逐年递增，用于壮大村集体经济，合同到期后，同等条件下原承包人优先租用。③带动贫困户10户，计划签订3年带贫协议，3年后结合贫困户实际情况进行调整或续签。</t>
  </si>
  <si>
    <t>项目建成后，完善村产业结构，租金收益增加村集体收入，通过鼓励贫困户租用、带动贫困户务工、开发公益岗位、贫困临时救助等多种方式，带动贫困户10户24人脱贫增收，户产业脱贫增收成效明显。</t>
  </si>
  <si>
    <t>2021年陈集镇大陈庄村村组道路项目</t>
  </si>
  <si>
    <t>大陈庄村</t>
  </si>
  <si>
    <t>新修15公分厚C25水泥路，长1000米，宽3米。</t>
  </si>
  <si>
    <t>解决大陈庄村群众出行难的问题</t>
  </si>
  <si>
    <t>解决大陈庄村出行难的问题，加快农村经济发展。</t>
  </si>
  <si>
    <t>2021年陈集镇刘河村村组道路项目</t>
  </si>
  <si>
    <t>新修18公分厚水泥路，长640米，宽4米。</t>
  </si>
  <si>
    <t>解决刘河村群众出行难的问题</t>
  </si>
  <si>
    <t>解决刘河村出行难的问题，加快农村经济发展。</t>
  </si>
  <si>
    <t>2021年陈集镇陈双楼村冷藏库项目</t>
  </si>
  <si>
    <t>陈双楼村</t>
  </si>
  <si>
    <t>新建冷藏库1座，300平方。</t>
  </si>
  <si>
    <t>陈双楼村及贫困户7户23人</t>
  </si>
  <si>
    <t>项目建成后，①产权归陈双楼村所有；②优先优惠贫困户租用蓄存蔬菜。③由合作社或种植能手等租用，计划租期5年，计划每年租金不低于2.5万元。④计划与贫困户签订3年带贫协议，预计户均收益3500元，3年后结合贫困户实际情况调整。</t>
  </si>
  <si>
    <t>项目建成后，可增加蔬菜种植面积，进一步完善产业结构，租金可增加集体经济收入，带动贫困户租用、务工、贫困临时救助，等多种方式，带动贫困户7户23人增收，户产业脱贫增收成效明显。</t>
  </si>
  <si>
    <t>2021年陈集镇陈双楼村村组道路项目</t>
  </si>
  <si>
    <t>新修18公分厚C30水泥路，长850米，宽3.5米。</t>
  </si>
  <si>
    <t>解决陈双楼村群众出行难的问题</t>
  </si>
  <si>
    <t>解决陈双楼村出行难的问题，加快农村经济发展。</t>
  </si>
  <si>
    <t>2021年永城市陈集镇豆油坊村村组道路项目</t>
  </si>
  <si>
    <t>豆油坊村</t>
  </si>
  <si>
    <t>新修15公分厚C30水泥路，长795米，宽3米。</t>
  </si>
  <si>
    <t>解决豆油坊村群众出行难的问题</t>
  </si>
  <si>
    <t>解决豆油坊村出行难的问题，加快农村经济发展。</t>
  </si>
  <si>
    <t>2021年永城市陈集镇练楼村村组道路项目</t>
  </si>
  <si>
    <t>练楼村</t>
  </si>
  <si>
    <t>新修18公分厚C30水泥路，长1200米，宽3米。</t>
  </si>
  <si>
    <t>解决练楼村群众出行难的问题。</t>
  </si>
  <si>
    <t>解决练楼村出行难的问题，加快农村经济发展。</t>
  </si>
  <si>
    <t>2021年永城市陈集镇侯庄村村组道路项目</t>
  </si>
  <si>
    <t>侯庄村</t>
  </si>
  <si>
    <t>新修18公分厚C30水泥路，长4660米，宽3米。</t>
  </si>
  <si>
    <t>解决侯庄村群众出行难的问题。</t>
  </si>
  <si>
    <t>解决侯庄村出行难的问题，加快农村经济发展。</t>
  </si>
  <si>
    <t>2021年永城市陈集镇望庄村村组道路项目</t>
  </si>
  <si>
    <t>望庄村</t>
  </si>
  <si>
    <t>新修18公分厚C30水泥路，长1600米，宽3.5米。</t>
  </si>
  <si>
    <t>解决望庄村群众出行难的问题。</t>
  </si>
  <si>
    <t>解决望庄村出行难的问题，加快农村经济发展。</t>
  </si>
  <si>
    <t>2021年永城市李寨镇苏暗楼村道路建设项目</t>
  </si>
  <si>
    <t>苏暗楼</t>
  </si>
  <si>
    <t>长700米，宽3.5米厚18CM水泥路</t>
  </si>
  <si>
    <t>216户</t>
  </si>
  <si>
    <t>解决群众出行难问题</t>
  </si>
  <si>
    <t>解决群众出行难的问题，加快农村经济发展。</t>
  </si>
  <si>
    <t>2021年永城市侯岭乡菜园村种植大棚项目</t>
  </si>
  <si>
    <t>菜园村</t>
  </si>
  <si>
    <t>新建钢结构蔬菜温室大棚0.66万平方</t>
  </si>
  <si>
    <t>菜园村及周边贫困户28户49人</t>
  </si>
  <si>
    <t>项目建成后，①产权归菜园村所有；②运行模式为合作社带动，统一经营股份分红模式；③村成立种植合作社，负责技术指导、产供销一体服务；④贫困户根据自身劳动力自行认领若干大棚；⑤收益分成采取原始股按营业收入的收入的10%；劳动力20%；生产成本20%（大棚生产投资及地租）；集体经济积累用于扩大再生产⑥带贫协议为5年，视贫困户的意愿和增收情况进行续签调整。带动贫困户28户49人增收</t>
  </si>
  <si>
    <t>项目建成后，完善村产业结构，收益增加村集体收入，通过鼓励贫困户务工、开发公益岗位、贫困临时救助等多种方式，带动贫困户28户49人脱贫增收</t>
  </si>
  <si>
    <t>2021年永城市侯岭乡张井村种植大棚项目</t>
  </si>
  <si>
    <t>张井村</t>
  </si>
  <si>
    <t>新建钢结构蔬菜温室大棚0.62万平方</t>
  </si>
  <si>
    <t>张井村及周边贫困户26户47人</t>
  </si>
  <si>
    <t>项目建成后，①产权归张井村所有；②运行模式为合作社带动，统一经营股份分红模式；③村成立种植合作社，负责技术指导、产供销一体服务；④贫困户根据自身劳动力自行认领若干大棚；⑤收益分成采取原始股按营业收入的收入的10%；劳动力20%；生产成本20%（大棚生产投资及地租）；集体经济积累用于扩大再生产⑥带贫协议为5年，视贫困户的意愿和增收情况进行续签调整。带动贫困户26户47人增收</t>
  </si>
  <si>
    <t>项目建成后，完善村产业结构，收益增加村集体收入，通过带动贫困户务工、开发公益岗位、贫困临时救助等多种方式，带动贫困户26户47人脱贫增收</t>
  </si>
  <si>
    <t>2021年永城市侯岭乡呼东村种植大棚项目</t>
  </si>
  <si>
    <t>呼东村</t>
  </si>
  <si>
    <t>新建钢结构蔬菜温室大棚0.55万平方</t>
  </si>
  <si>
    <t>呼东村及周边贫困户21户50人</t>
  </si>
  <si>
    <t>项目建成后，①产权归呼东村所有；②运行模式为合作社带动，统一经营股份分红模式；③村成立种植合作社，负责技术指导、产供销一体服务；④贫困户根据自身劳动力自行认领若干大棚；⑤收益分成采取原始股按营业收入的收入的10%；劳动力20%；生产成本20%（大棚生产投资及地租）；集体经济积累用于扩大再生产⑥带贫协议为5年，视贫困户的意愿和增收情况进行续签调整。带动贫困户21户50人增收</t>
  </si>
  <si>
    <t>项目建成后，完善村产业结构，收益增加村集体收入，带动贫困户务工、开发公益岗位、贫困临时救助等多种方式，带动贫困户21户50人脱贫增收</t>
  </si>
  <si>
    <t>2021年永城市新桥镇侯楼村8424西瓜大棚种植项目</t>
  </si>
  <si>
    <t>新桥镇候楼村</t>
  </si>
  <si>
    <t>新建钢架结构种植大棚13座，规格4米*130米，6760平方。</t>
  </si>
  <si>
    <t>11户23人</t>
  </si>
  <si>
    <t>带动朱楼村、新桥村两个行政村11户23人贫困人口增加收入，持续稳定脱贫。</t>
  </si>
  <si>
    <t>2021年永城市刘河镇刘河村储藏库项目</t>
  </si>
  <si>
    <t>新建储藏库（20×25）1座，共500平方</t>
  </si>
  <si>
    <t>刘河村级周边贫困户20户32人</t>
  </si>
  <si>
    <t>项目建带动贫困户20户，户均年增收2000元以上，计划签订3年带贫协议，3年后结合贫困户实际情况进行调整或续签。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</si>
  <si>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项目建成后，完善村产业结构，租金收益增加村集体收入，通过鼓励贫困户租用、带动贫困户务工、开发公益岗位、贫困临时救助等多种方式，带动贫困户20户脱贫增收，户均收益2000元，户产业脱贫增收成效明显</t>
  </si>
  <si>
    <t>2021年永城市刘河镇王楼村储藏库项目</t>
  </si>
  <si>
    <t>王楼村级周边贫困户15户</t>
  </si>
  <si>
    <t>项目建带动贫困户15户，户均年增收2000元以上，计划签订3年带贫协议，3年后结合贫困户实际情况进行调整或续签。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</si>
  <si>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项目建成后，完善村产业结构，租金收益增加村集体收入，通过鼓励贫困户租用、带动贫困户务工、开发公益岗位、贫困临时救助等多种方式，带动贫困户15户脱贫增收，户均收益2000元，户产业脱贫增收成效明显</t>
  </si>
  <si>
    <t>2021年永城市刘河镇王集村储藏库项目</t>
  </si>
  <si>
    <t>王集村级周边贫困户25户</t>
  </si>
  <si>
    <t>项目建带动贫困户25户，户均年增收2000元以上，计划签订3年带贫协议，3年后结合贫困户实际情况进行调整或续签。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</si>
  <si>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项目建成后，完善村产业结构，租金收益增加村集体收入，通过鼓励贫困户租用、带动贫困户务工、开发公益岗位、贫困临时救助等多种方式，带动贫困户25户脱贫增收，户均收益2000元，户产业脱贫增收成效明显</t>
  </si>
  <si>
    <t>2021年永城市顺和镇西街村鑫丰源家庭农场项目</t>
  </si>
  <si>
    <t>西街村</t>
  </si>
  <si>
    <t>带动4户脱贫户增收，持续稳定脱贫。</t>
  </si>
  <si>
    <t>增加村集体收入，吸纳4个有劳动能力的脱贫户参与务工。</t>
  </si>
  <si>
    <t>2021年永城市顺和镇西街金丰顺家庭农场项目</t>
  </si>
  <si>
    <t>带动6户脱贫户增收，持续稳定脱贫。</t>
  </si>
  <si>
    <t>增加村集体收入，吸纳6个有劳动能力的脱贫户参与务工。</t>
  </si>
  <si>
    <t>2021年永城市太丘镇太丘村大棚西瓜种植项目</t>
  </si>
  <si>
    <t>新建大棚，用于西瓜种植</t>
  </si>
  <si>
    <t>增加村集体经济收入，带动周边群众致富</t>
  </si>
  <si>
    <t>2021年永城市蒋口镇北李楼村葡萄种植项目</t>
  </si>
  <si>
    <t>北李楼村</t>
  </si>
  <si>
    <t>永城市蒋口镇北李楼村新建塑料大棚50座（10×50），共2.5万平方。</t>
  </si>
  <si>
    <t>北李楼村及贫困户5户10人</t>
  </si>
  <si>
    <t>项目建成后，①产权归菊楼村所有；②带动贫困户5户10人，户均年增收2000元以上，计划签订3年带贫协议，3年后结合贫困户实际情况进行调整或续签。</t>
  </si>
  <si>
    <t>项目建成后，完善村产业结构，增加村集体收入，通过带动贫困户务工、开发公益岗位、贫困临时救助等多种方式，带动贫困户5户10人脱贫增收，户均收益2000元，户产业脱贫增收成效明显。</t>
  </si>
  <si>
    <t>2021年永城市蒋口镇洪楼村葡萄种植项目</t>
  </si>
  <si>
    <t>洪楼村</t>
  </si>
  <si>
    <t>永城市蒋口镇洪楼村文献种植专业合作社新建塑料大棚50座（10×50），共2.5万平方。</t>
  </si>
  <si>
    <t>洪楼村及贫困户4户9人</t>
  </si>
  <si>
    <t>项目建成后，①产权归洪楼村所有；②带动贫困户4户9人，户均年增收2000元以上，计划签订3年带贫协议，3年后结合贫困户实际情况进行调整或续签。</t>
  </si>
  <si>
    <t>项目建成后，完善村产业结构，增加村集体收入，通过带动贫困户务工、开发公益岗位、贫困临时救助等多种方式，带动贫困户4户9人脱贫增收，户均收益2000元，户产业脱贫增收成效明显。</t>
  </si>
  <si>
    <t>2021年永城市蒋口镇菊楼村枣干加工项目（张倩枣干厂）</t>
  </si>
  <si>
    <t>菊楼村</t>
  </si>
  <si>
    <t>永城市蒋口镇张倩枣干厂所需烘干机、冷库、厂房200㎡</t>
  </si>
  <si>
    <t>菊楼村及贫困户3户7人</t>
  </si>
  <si>
    <t>项目建成后，①产权归菊楼村所有；②带动贫困户3户7人，户均年增收2000元以上，计划签订3年带贫协议，3年后结合贫困户实际情况进行调整或续签。</t>
  </si>
  <si>
    <t>项目建成后，完善村产业结构，增加村集体收入，通过带动贫困户务工、开发公益岗位、贫困临时救助等多种方式，带动贫困户3户7人脱贫增收，户均收益2000元，户产业脱贫增收成效明显。</t>
  </si>
  <si>
    <t>2021年永城市蒋口镇甜水井村种植项目</t>
  </si>
  <si>
    <t>甜水井村</t>
  </si>
  <si>
    <t>永城市民乐种植专业合作社新建塑料大棚50座（10×50），共2.5万平方。</t>
  </si>
  <si>
    <t>甜水井村及贫困户8户21人</t>
  </si>
  <si>
    <t>项目建成后，①产权归甜水井村所有；②带动贫困户8户21人，户均年增收2000元以上，计划签订3年带贫协议，3年后结合贫困户实际情况进行调整或续签。</t>
  </si>
  <si>
    <t>项目建成后，完善村产业结构，增加村集体收入，通过带动贫困户务工、开发公益岗位、贫困临时救助等多种方式，带动贫困户8户21人脱贫增收，户均收益2000元，户产业脱贫增收成效明显。</t>
  </si>
  <si>
    <t>2021年永城市蒋口镇张菜园村种植项目</t>
  </si>
  <si>
    <t>张菜园村</t>
  </si>
  <si>
    <t>永城市存卿家庭农场新建塑料大棚50座（10×50），共2.5万平方。</t>
  </si>
  <si>
    <t>张菜园村及贫困户7户27人</t>
  </si>
  <si>
    <t>项目建成后，①产权归张菜园村所有；②带动贫困户7户27人，户均年增收2000元以上，计划签订3年带贫协议，3年后结合贫困户实际情况进行调整或续签。</t>
  </si>
  <si>
    <t>项目建成后，完善村产业结构，增加村集体收入，通过带动贫困户务工、开发公益岗位、贫困临时救助等多种方式，带动贫困户7户27人脱贫增收，户均收益2000元，户产业脱贫增收成效明显。</t>
  </si>
  <si>
    <t>2021年永城市酂城镇丁桥村蔬菜种植大棚项目</t>
  </si>
  <si>
    <t>丁桥村</t>
  </si>
  <si>
    <t>新建大棚20个，规格一个800平。</t>
  </si>
  <si>
    <t>10户23人</t>
  </si>
  <si>
    <t>帮助丁桥、曹庄、夏柏元等村10户23人贫困人口增加收入，持续稳定脱贫。</t>
  </si>
  <si>
    <t>吸纳村劳动能力、有务工需求的贫困人口通过在大棚务工获得收入；通过开发村级公益岗务工增加收入；确实无劳动能力的通过固定分红增加收入。</t>
  </si>
  <si>
    <t>2021年永城市酂城镇马六村花椒种植项目</t>
  </si>
  <si>
    <t>马六村</t>
  </si>
  <si>
    <t>100亩花椒种植</t>
  </si>
  <si>
    <t>9户16人</t>
  </si>
  <si>
    <t>帮助马六、卞庄等村9户16人贫困人口增加收入，持续稳定脱贫。</t>
  </si>
  <si>
    <t>吸纳村劳动能力、有务工需求的贫困人口通过在基地务工获得收入；通过开发村级公益岗务工增加收入；确实无劳动能力的通过固定分红增加收入。</t>
  </si>
  <si>
    <t>2021年永城市酂城镇侯寨村蔬菜种植大棚项目</t>
  </si>
  <si>
    <t>侯寨村</t>
  </si>
  <si>
    <t>新建大棚16个，规格每个800平方米。</t>
  </si>
  <si>
    <t>14户36人</t>
  </si>
  <si>
    <t>侯寨、刘庄、王寨等村14户36人贫困人口增加收入，持续稳定脱贫。</t>
  </si>
  <si>
    <t>2021年永城市苗桥镇示范村产业提升项目</t>
  </si>
  <si>
    <t>苗桥镇</t>
  </si>
  <si>
    <t>1310人</t>
  </si>
  <si>
    <t>吸纳有劳动能力、有务工需求的贫困人口通过在大棚务工获得收入；大棚建成后承包给专业合作社经营，专业合作社每年提供不低于经营收入的10%作为集体经济收益，确实无劳动能力的通过固定分红增加收入。</t>
  </si>
  <si>
    <t>2021年永城市乡村旅游产业项目</t>
  </si>
  <si>
    <t>高庄、芒山、演集、太丘新建乡村旅游产业项目。</t>
  </si>
  <si>
    <t>4个乡镇脱贫户</t>
  </si>
  <si>
    <t>高庄、芒山、演集、太丘四个乡镇脱贫户增收。</t>
  </si>
  <si>
    <t>增加4个乡镇项目所在村村集体收入，带动脱贫户增收。</t>
  </si>
  <si>
    <t>2021年永城市顺和镇梁庄村庄道路项目</t>
  </si>
  <si>
    <t>梁庄村</t>
  </si>
  <si>
    <t>新修18公分厚C30水泥路3200平方米，长800米，宽4米。</t>
  </si>
  <si>
    <t>提升非贫困村道路基础设施，方便群众出行</t>
  </si>
  <si>
    <t>非贫困村实现道路硬化，缩小非贫困村和贫困村基础建设差距</t>
  </si>
  <si>
    <t>2021年永城市顺和镇蔡庄村庄道路项目</t>
  </si>
  <si>
    <t>蔡庄村</t>
  </si>
  <si>
    <t>新修18公分厚C30水泥路2400平方米，长600米，宽4米。</t>
  </si>
  <si>
    <t>2021年永城市蒋口镇北李楼村道路项目</t>
  </si>
  <si>
    <t>新修母刘庄内厚0.18米C30水泥路1050平方米</t>
  </si>
  <si>
    <t>解决北李楼村群众出行难的问题，加快农村经济发展。</t>
  </si>
  <si>
    <t>2021年永城市蒋口镇陈楼村道路项目</t>
  </si>
  <si>
    <t>陈楼村</t>
  </si>
  <si>
    <t>新修陈楼桥向南主干道厚0.18米C30水泥路920平方米</t>
  </si>
  <si>
    <t>陈楼村村民</t>
  </si>
  <si>
    <t>解决陈楼村群众出行难的问题，加快农村经济发展。</t>
  </si>
  <si>
    <t>2021年永城市蒋口镇凡集村道路项目</t>
  </si>
  <si>
    <t>凡集村</t>
  </si>
  <si>
    <t>新修凡集庄内厚0.18米C30水泥路1200平方米</t>
  </si>
  <si>
    <t>解决凡集村群众出行难的问题，加快农村经济发展。</t>
  </si>
  <si>
    <t>2021年永城市蒋口镇蒋口村道路项目</t>
  </si>
  <si>
    <t>蒋口村</t>
  </si>
  <si>
    <t>新修庞桥庄内主干道厚0.18米C30水泥路1750平方米</t>
  </si>
  <si>
    <t>解决蒋口村群众出行难的问题，加快农村经济发展。</t>
  </si>
  <si>
    <t>2021年永城市蒋口镇刘庄村道路项目</t>
  </si>
  <si>
    <t>刘庄村</t>
  </si>
  <si>
    <t>新修翟阁庄内道路厚0.18米C30水泥路1050平方米</t>
  </si>
  <si>
    <t>解决刘庄村群众出行难的问题，加快农村经济发展。</t>
  </si>
  <si>
    <t>2021年永城市蒋口镇南李楼村道路项目</t>
  </si>
  <si>
    <t>南李楼村</t>
  </si>
  <si>
    <t>新修南李楼庄内主干道厚0.18米C30水泥路1400平方米</t>
  </si>
  <si>
    <t>解决南李楼村群众出行难的问题，加快农村经济发展。</t>
  </si>
  <si>
    <t>2021年永城市金融扶贫小额信贷贴息项目</t>
  </si>
  <si>
    <t>金融扶贫项目</t>
  </si>
  <si>
    <t>金融服务中心</t>
  </si>
  <si>
    <t>解决13户脱贫户小额贷款贴息</t>
  </si>
  <si>
    <t>解决13户脱贫户小额贷款贴息，减轻脱贫户负担。</t>
  </si>
  <si>
    <t>2021年永城市陈集镇高双庙村村组道路项目</t>
  </si>
  <si>
    <t>高双庙村</t>
  </si>
  <si>
    <t>新修18公分厚C30水泥路，3988平方米。</t>
  </si>
  <si>
    <t>解决高双庙村群众出行难问题。</t>
  </si>
  <si>
    <t>解决高双庙村群众出行难的问题，加快农村经济发展。</t>
  </si>
  <si>
    <t>2021年永城市陈集镇刘楼村产业路项目</t>
  </si>
  <si>
    <t>新修18公分厚C30水泥路，3063平方米。</t>
  </si>
  <si>
    <t>解决刘楼村群众出行难问题。</t>
  </si>
  <si>
    <t>解决刘楼村群众出行难的问题，加快农村经济发展。</t>
  </si>
  <si>
    <t>2021年永城市陈集镇张庄村村组道路项目</t>
  </si>
  <si>
    <t>张庄村</t>
  </si>
  <si>
    <t>新修18公分厚C30水泥路，1213平方米。</t>
  </si>
  <si>
    <t>解决张庄村群众出行难问题。</t>
  </si>
  <si>
    <t>解决张庄村群众出行难的问题，加快农村经济发展。</t>
  </si>
  <si>
    <t>2021年永城市条河镇侯庵村 村组道路</t>
  </si>
  <si>
    <t>新修18公分厚C30水泥路，3468平方米。</t>
  </si>
  <si>
    <t>解决侯庵村群众出行难问题。</t>
  </si>
  <si>
    <t>解决侯庵村群众出行难的问题，加快农村经济发展。</t>
  </si>
  <si>
    <t>2021年永城市条河镇潘道口村 村组道路</t>
  </si>
  <si>
    <t>新修18公分厚C30水泥路，4046平方米。</t>
  </si>
  <si>
    <t>解决潘道口村群众出行难问题。</t>
  </si>
  <si>
    <t>解决潘道口村群众出行难的问题，加快农村经济发展。</t>
  </si>
  <si>
    <t>2021年永城市芒山镇僖山村通村、组硬化路及护栏项目</t>
  </si>
  <si>
    <t>僖山村</t>
  </si>
  <si>
    <t>新修18公分厚C30水泥路，5780平方米。</t>
  </si>
  <si>
    <t>解决僖山村群众出行难问题。</t>
  </si>
  <si>
    <t>解决僖山村群众出行难的问题，加快农村经济发展。</t>
  </si>
  <si>
    <t>2021年永城市陈官庄乡潘窑村道路项目</t>
  </si>
  <si>
    <t>新修18公分厚C30水泥路，16647平方米。</t>
  </si>
  <si>
    <t>解决潘窑村群众出行难问题。</t>
  </si>
  <si>
    <t>解决潘窑村群众出行难的问题，加快农村经济发展。</t>
  </si>
  <si>
    <t>2021年马桥镇梅庙村道路建设项目</t>
  </si>
  <si>
    <t>梅庙村</t>
  </si>
  <si>
    <t>新修18公分厚C30水泥路，2312平方米。</t>
  </si>
  <si>
    <t>解决梅庙村群众出行难问题。</t>
  </si>
  <si>
    <t>解决梅庙村群众出行难的问题，加快农村经济发展。</t>
  </si>
  <si>
    <t>2021年马桥镇朱庄村道路建设项目</t>
  </si>
  <si>
    <t>解决朱庄村群众出行难问题。</t>
  </si>
  <si>
    <t>解决朱庄村群众出行难的问题，加快农村经济发展。</t>
  </si>
  <si>
    <t>2021年永城市马桥镇何庄村道路建设项目</t>
  </si>
  <si>
    <t>何庄村</t>
  </si>
  <si>
    <t>解决何庄村群众出行难问题。</t>
  </si>
  <si>
    <t>解决何庄村群众出行难的问题，加快农村经济发展。</t>
  </si>
  <si>
    <t>2021年永城市马桥镇唐庄村道路建设项目</t>
  </si>
  <si>
    <t>解决唐庄村群众出行难问题。</t>
  </si>
  <si>
    <t>解决唐庄村群众出行难的问题，加快农村经济发展。</t>
  </si>
  <si>
    <t>2021年永城市马桥镇小苏庄村道路建设项目</t>
  </si>
  <si>
    <t>小苏庄村</t>
  </si>
  <si>
    <t>解决小苏庄村群众出行难问题。</t>
  </si>
  <si>
    <t>解决小苏庄村群众出行难的问题，加快农村经济发展。</t>
  </si>
  <si>
    <t>2021年李寨镇苏楼村道路建设项目</t>
  </si>
  <si>
    <t>苏楼村</t>
  </si>
  <si>
    <t>新修18公分厚C30水泥路，1618平方米。</t>
  </si>
  <si>
    <t>解决苏楼村群众出行难问题。</t>
  </si>
  <si>
    <t>解决苏楼村群众出行难的问题，加快农村经济发展。</t>
  </si>
  <si>
    <t>2021年永城市支庄村道路建设项目</t>
  </si>
  <si>
    <t>支庄村</t>
  </si>
  <si>
    <t>解决支庄村群众出行难问题。</t>
  </si>
  <si>
    <t>解决支庄村群众出行难的问题，加快农村经济发展。</t>
  </si>
  <si>
    <t>2021年李寨镇庞庄村道路建设项目</t>
  </si>
  <si>
    <t>庞庄村</t>
  </si>
  <si>
    <t>新修18公分厚C30水泥路，3236平方米。</t>
  </si>
  <si>
    <t>解决庞庄村群众出行难问题。</t>
  </si>
  <si>
    <t>解决庞庄村群众出行难的问题，加快农村经济发展。</t>
  </si>
  <si>
    <t>2021年李寨镇彭庄村道路建设项目</t>
  </si>
  <si>
    <t>彭庄村</t>
  </si>
  <si>
    <t>解决彭庄村群众出行难问题。</t>
  </si>
  <si>
    <t>解决彭庄村群众出行难的问题，加快农村经济发展。</t>
  </si>
  <si>
    <t>2021年二郎村道路建设项目</t>
  </si>
  <si>
    <t>二郎村</t>
  </si>
  <si>
    <t>解决二郎村群众出行难问题。</t>
  </si>
  <si>
    <t>解决二郎村群众出行难的问题，加快农村经济发展。</t>
  </si>
  <si>
    <t>2021年余庄村道路建设项目</t>
  </si>
  <si>
    <t>解决余庄村群众出行难问题。</t>
  </si>
  <si>
    <t>解决余庄村群众出行难的问题，加快农村经济发展。</t>
  </si>
  <si>
    <t>2021年李寨镇大李家村道路建设项目</t>
  </si>
  <si>
    <t>大李家村</t>
  </si>
  <si>
    <t>解决大李家村群众出行难问题。</t>
  </si>
  <si>
    <t>解决大李家村群众出行难的问题，加快农村经济发展。</t>
  </si>
  <si>
    <t>2021年永城市酂城镇花园村基础设施</t>
  </si>
  <si>
    <t>新修18公分厚C30水泥路，3381平方米。</t>
  </si>
  <si>
    <t>解决花园村群众出行难问题。</t>
  </si>
  <si>
    <t>2021年永城市酂城镇酂南村基础设施</t>
  </si>
  <si>
    <t>酂南村</t>
  </si>
  <si>
    <t>新修18公分厚C30水泥路，2543平方米。</t>
  </si>
  <si>
    <t>解决酂南村群众出行难问题。</t>
  </si>
  <si>
    <t>解决酂南村群众出行难的问题，加快农村经济发展。</t>
  </si>
  <si>
    <t>2021年永城市酂城镇丁各村基础设施</t>
  </si>
  <si>
    <t>丁各村</t>
  </si>
  <si>
    <t>新修18公分厚C30水泥路，4161平方米。</t>
  </si>
  <si>
    <t>解决丁各村群众出行难问题。</t>
  </si>
  <si>
    <t>解决丁各村群众出行难的问题，加快农村经济发展。</t>
  </si>
  <si>
    <t>2021年永城市酂城镇故庵村村基础设施</t>
  </si>
  <si>
    <t>姑庵村</t>
  </si>
  <si>
    <t>新修18公分厚C30水泥路，1676平方米。</t>
  </si>
  <si>
    <t>解决姑庵村群众出行难问题。</t>
  </si>
  <si>
    <t>解决姑庵村群众出行难的问题，加快农村经济发展。</t>
  </si>
  <si>
    <t>2021年永城市酂城镇乔集村基础设施</t>
  </si>
  <si>
    <t>乔集村</t>
  </si>
  <si>
    <t>新修18公分厚C30水泥路，1098平方米。</t>
  </si>
  <si>
    <t>解决乔集村群众出行难问题。</t>
  </si>
  <si>
    <t>解决乔集村群众出行难的问题，加快农村经济发展。</t>
  </si>
  <si>
    <t>2021年永城市酂城镇袁庄村基础设施</t>
  </si>
  <si>
    <t>袁庄村</t>
  </si>
  <si>
    <t>新修18公分厚C30水泥路，1040平方米。</t>
  </si>
  <si>
    <t>解决袁庄村群众出行难问题。</t>
  </si>
  <si>
    <t>解决袁庄村群众出行难的问题，加快农村经济发展。</t>
  </si>
  <si>
    <t>2021年永城市酂城镇卞庄村基础设施</t>
  </si>
  <si>
    <t>卞庄村</t>
  </si>
  <si>
    <t>新修18公分厚C30水泥路，6589平方米。</t>
  </si>
  <si>
    <t>解决卞庄村群众出行难问题。</t>
  </si>
  <si>
    <t>解决卞庄村群众出行难的问题，加快农村经济发展。</t>
  </si>
  <si>
    <t>2021年永城市马桥镇翟楼村道路建设项目</t>
  </si>
  <si>
    <t>翟楼村</t>
  </si>
  <si>
    <t>解决翟楼村群众出行难问题。</t>
  </si>
  <si>
    <t>解决翟楼村群众出行难的问题，加快农村经济发展。</t>
  </si>
  <si>
    <t>2021年永城市龙岗镇华佗村村组道路项目</t>
  </si>
  <si>
    <t>华陀村</t>
  </si>
  <si>
    <t>新修18公分厚C30水泥路，5202平方米。</t>
  </si>
  <si>
    <t>解决华陀村群众出行难问题。</t>
  </si>
  <si>
    <t>解决华陀村群众出行难的问题，加快农村经济发展。</t>
  </si>
  <si>
    <t>2021年永城市龙岗镇张集村村组道路项目</t>
  </si>
  <si>
    <t>张集村</t>
  </si>
  <si>
    <t>新修18公分厚C30水泥路，6127平方米。</t>
  </si>
  <si>
    <t>解决张集村群众出行难问题。</t>
  </si>
  <si>
    <t>解决张集村群众出行难的问题，加快农村经济发展。</t>
  </si>
  <si>
    <t>2021年永城市裴桥镇邵庄村村组道路项目</t>
  </si>
  <si>
    <t>新修18公分厚C30水泥路，1849平方米。</t>
  </si>
  <si>
    <t>解决邵庄村群众出行难问题。</t>
  </si>
  <si>
    <t>解决邵庄村群众出行难的问题，加快农村经济发展。</t>
  </si>
  <si>
    <t>2021年永城市卧龙镇高胡楼村村组道路项目</t>
  </si>
  <si>
    <t>新修18公分厚C30水泥路，1387平方米。</t>
  </si>
  <si>
    <t>解决高胡楼村群众出行难问题。</t>
  </si>
  <si>
    <t>解决高胡楼村群众出行难的问题，加快农村经济发展。</t>
  </si>
  <si>
    <t>2021年永城市蒋口镇张洼村村组道路项目</t>
  </si>
  <si>
    <t>张洼村</t>
  </si>
  <si>
    <t>新修18公分厚C30水泥路，5606平方米。</t>
  </si>
  <si>
    <t>解决张洼村群众出行难问题。</t>
  </si>
  <si>
    <t>解决张洼村群众出行难的问题，加快农村经济发展。</t>
  </si>
  <si>
    <t>2021年永城市茴村镇李楼村村组道路项目</t>
  </si>
  <si>
    <t>新修18公分厚C30水泥路，2023平方米。</t>
  </si>
  <si>
    <t>解决李楼村群众出行难问题。</t>
  </si>
  <si>
    <t>解决李楼村群众出行难的问题，加快农村经济发展。</t>
  </si>
  <si>
    <t>2021年永城市顺和镇蔡小街村村组道路项目</t>
  </si>
  <si>
    <t>蔡小街村</t>
  </si>
  <si>
    <t>解决蔡小街村群众出行难问题。</t>
  </si>
  <si>
    <t>解决蔡小街村群众出行难的问题，加快农村经济发展。</t>
  </si>
  <si>
    <t>2021年永城市大王集镇郭桥村村组道路项目</t>
  </si>
  <si>
    <t>郭桥村</t>
  </si>
  <si>
    <t>新修18公分厚C30水泥路，1560平方米。</t>
  </si>
  <si>
    <t>解决郭桥村群众出行难问题。</t>
  </si>
  <si>
    <t>解决郭桥村群众出行难的问题，加快农村经济发展。</t>
  </si>
  <si>
    <t>2021年永城市大王集镇刘八口楼村村组道路项目</t>
  </si>
  <si>
    <t>新修18公分厚C30水泥路，346平方米。</t>
  </si>
  <si>
    <t>解决刘八口楼村群众出行难问题。</t>
  </si>
  <si>
    <t>解决刘八口楼村群众出行难的问题，加快农村经济发展。</t>
  </si>
  <si>
    <t>2021年永城市卧龙镇王行村村组道路项目</t>
  </si>
  <si>
    <t>新修18公分厚C30水泥路，5422平方米。</t>
  </si>
  <si>
    <t>解决王行村群众出行难问题。</t>
  </si>
  <si>
    <t>解决王行村群众出行难的问题，加快农村经济发展。</t>
  </si>
  <si>
    <t>2021年永城市酂城镇肖楼村村组道路项目</t>
  </si>
  <si>
    <t>肖楼村</t>
  </si>
  <si>
    <t>解决肖楼村群众出行难问题。</t>
  </si>
  <si>
    <t>解决肖楼村群众出行难的问题，加快农村经济发展。</t>
  </si>
  <si>
    <t>2021年永城市薛湖镇黄营村村组道路项目</t>
  </si>
  <si>
    <t>黄营村</t>
  </si>
  <si>
    <t>解决黄营村群众出行难问题。</t>
  </si>
  <si>
    <t>解决黄营村群众出行难的问题，加快农村经济发展。</t>
  </si>
  <si>
    <t>2021年永城市薛湖镇丁庙村村组道路项目</t>
  </si>
  <si>
    <t>新修18公分厚C30水泥路，10404平方米。</t>
  </si>
  <si>
    <t>解决丁庙村群众出行难问题。</t>
  </si>
  <si>
    <t>解决丁庙村群众出行难的问题，加快农村经济发展。</t>
  </si>
  <si>
    <t>2021年永城市薛湖镇董庄村村组道路项目</t>
  </si>
  <si>
    <t>新修18公分厚C30水泥路，11560平方米。</t>
  </si>
  <si>
    <t>解决董庄村群众出行难问题。</t>
  </si>
  <si>
    <t>解决董庄村群众出行难的问题，加快农村经济发展。</t>
  </si>
  <si>
    <t>2021年永城市薛湖镇康庙村村组道路项目</t>
  </si>
  <si>
    <t>康庙村</t>
  </si>
  <si>
    <t>新修18公分厚C30水泥路，9537平方米。</t>
  </si>
  <si>
    <t>解决康庙村群众出行难问题。</t>
  </si>
  <si>
    <t>解决康庙村群众出行难的问题，加快农村经济发展。</t>
  </si>
  <si>
    <t>2021年永城市卧龙镇石桥村村组道路项目</t>
  </si>
  <si>
    <t>新修18公分厚C30水泥路，7052平方米。</t>
  </si>
  <si>
    <t>解决石桥村群众出行难问题。</t>
  </si>
  <si>
    <t>解决石桥村群众出行难的问题，加快农村经济发展。</t>
  </si>
  <si>
    <t>2021年永城市卧龙镇夏竹园村村组道路项目</t>
  </si>
  <si>
    <t>夏竹元村</t>
  </si>
  <si>
    <t>新修18公分厚C30水泥路，5260平方米。</t>
  </si>
  <si>
    <t>解决夏竹元村群众出行难问题。</t>
  </si>
  <si>
    <t>解决夏竹元村群众出行难的问题，加快农村经济发展。</t>
  </si>
  <si>
    <t>2021年永城市双桥镇张桥村村组道路项目</t>
  </si>
  <si>
    <t>张桥村</t>
  </si>
  <si>
    <t>新修18公分厚C30水泥路，2601平方米。</t>
  </si>
  <si>
    <t>解决张桥村群众出行难问题。</t>
  </si>
  <si>
    <t>解决张桥村群众出行难的问题，加快农村经济发展。</t>
  </si>
  <si>
    <t>2021年永城市蒋口镇前板桥村村组道路项目</t>
  </si>
  <si>
    <t>前板桥村</t>
  </si>
  <si>
    <t>新修18公分厚C30水泥路，5722平方米。</t>
  </si>
  <si>
    <t>解决前板桥村群众出行难问题。</t>
  </si>
  <si>
    <t>解决前板桥村群众出行难的问题，加快农村经济发展。</t>
  </si>
  <si>
    <t>2021年永城市蒋口镇张菜园村村组道路项目</t>
  </si>
  <si>
    <t>新修18公分厚C30水泥路，4566平方米。</t>
  </si>
  <si>
    <t>解决张菜园村群众出行难问题。</t>
  </si>
  <si>
    <t>解决张菜园村群众出行难的问题，加快农村经济发展。</t>
  </si>
  <si>
    <t>2021年永城市蒋口镇后板桥村村组道路项目</t>
  </si>
  <si>
    <t>后板桥村</t>
  </si>
  <si>
    <t>新修18公分厚C30水泥路，1734平方米。</t>
  </si>
  <si>
    <t>解决后板桥村群众出行难问题。</t>
  </si>
  <si>
    <t>解决后板桥村群众出行难的问题，加快农村经济发展。</t>
  </si>
  <si>
    <t>2021年永城市演集镇乡村振兴示范村基础设施提升项目</t>
  </si>
  <si>
    <t>演集镇</t>
  </si>
  <si>
    <t>新修18公分厚C30水泥路，17341平方米。</t>
  </si>
  <si>
    <t>解决演集镇群众出行难问题。</t>
  </si>
  <si>
    <t>解决演集镇群众出行难的问题，加快农村经济发展。</t>
  </si>
  <si>
    <t>2021年永城市高庄镇乡村振兴示范村基础设施提升项目</t>
  </si>
  <si>
    <t>高庄镇</t>
  </si>
  <si>
    <t>解决高庄镇群众出行难问题。</t>
  </si>
  <si>
    <t>解决高庄镇群众出行难的问题，加快农村经济发展。</t>
  </si>
  <si>
    <t>2021年永城市芒山镇乡村振兴示范村基础设施提升项目</t>
  </si>
  <si>
    <t>芒山镇</t>
  </si>
  <si>
    <t>解决芒山镇群众出行难问题。</t>
  </si>
  <si>
    <t>解决芒山镇群众出行难的问题，加快农村经济发展。</t>
  </si>
  <si>
    <t>2021年永城市苗桥镇乡村振兴示范村基础设施提升项目</t>
  </si>
  <si>
    <t>解决苗桥镇群众出行难问题。</t>
  </si>
  <si>
    <t>解决苗桥镇群众出行难的问题，加快农村经济发展。</t>
  </si>
  <si>
    <t>2021年永城市城厢乡乡村振兴示范村基础设施提升项目</t>
  </si>
  <si>
    <t>城厢乡</t>
  </si>
  <si>
    <t>解决城厢乡群众出行难问题。</t>
  </si>
  <si>
    <t>解决城厢乡群众出行难的问题，加快农村经济发展。</t>
  </si>
  <si>
    <t>2021年永城市十八里镇乡村振兴示范村基础设施提升项目</t>
  </si>
  <si>
    <t>解决十八里镇群众出行难问题。</t>
  </si>
  <si>
    <t>解决十八里镇群众出行难的问题，加快农村经济发展。</t>
  </si>
  <si>
    <t>2021年永城市侯岭乡乡村振兴示范村基础设施提升项目</t>
  </si>
  <si>
    <t>侯岭乡</t>
  </si>
  <si>
    <t>新修18公分厚C30水泥路，8670平方米。</t>
  </si>
  <si>
    <t>解决侯岭乡群众出行难问题。</t>
  </si>
  <si>
    <t>解决侯岭乡群众出行难的问题，加快农村经济发展。</t>
  </si>
  <si>
    <t>2021年永城市陈集镇乡村振兴示范村基础设施提升项目</t>
  </si>
  <si>
    <t>陈集镇</t>
  </si>
  <si>
    <t>解决陈集镇群众出行难问题。</t>
  </si>
  <si>
    <t>解决陈集镇群众出行难的问题，加快农村经济发展。</t>
  </si>
  <si>
    <t>2021年永城市卧龙镇乡村振兴示范村基础设施提升项目</t>
  </si>
  <si>
    <t>卧龙镇</t>
  </si>
  <si>
    <t>解决卧龙镇群众出行难问题。</t>
  </si>
  <si>
    <t>解决卧龙镇群众出行难的问题，加快农村经济发展。</t>
  </si>
  <si>
    <t>2021年永城市龙岗镇乡村振兴示范村基础设施提升项目</t>
  </si>
  <si>
    <t>龙岗镇</t>
  </si>
  <si>
    <t>解决龙岗镇群众出行难问题。</t>
  </si>
  <si>
    <t>解决龙岗镇群众出行难的问题，加快农村经济发展。</t>
  </si>
  <si>
    <t>2021年永城市茴村镇乡村振兴示范村基础设施提升项目</t>
  </si>
  <si>
    <t>茴村镇</t>
  </si>
  <si>
    <t>解决茴村镇群众出行难问题。</t>
  </si>
  <si>
    <t>解决茴村镇群众出行难的问题，加快农村经济发展。</t>
  </si>
  <si>
    <t>2021年永城市薛湖镇乡村振兴示范村基础设施提升项目</t>
  </si>
  <si>
    <t>薛湖镇</t>
  </si>
  <si>
    <t>解决薛湖镇群众出行难问题。</t>
  </si>
  <si>
    <t>解决薛湖镇群众出行难的问题，加快农村经济发展。</t>
  </si>
  <si>
    <t>2021年永城市黄口镇乡村振兴示范村基础设施提升项目</t>
  </si>
  <si>
    <t>黄口镇</t>
  </si>
  <si>
    <t>解决黄口镇群众出行难问题。</t>
  </si>
  <si>
    <t>解决黄口镇群众出行难的问题，加快农村经济发展。</t>
  </si>
  <si>
    <t>2021年永城市李寨镇乡村振兴示范村基础设施提升项目</t>
  </si>
  <si>
    <t>李寨镇</t>
  </si>
  <si>
    <t>解决李寨镇群众出行难问题。</t>
  </si>
  <si>
    <t>解决李寨镇群众出行难的问题，加快农村经济发展。</t>
  </si>
  <si>
    <t>2021年永城市陈官庄乡乡村振兴示范村基础设施提升项目</t>
  </si>
  <si>
    <t>陈官庄乡</t>
  </si>
  <si>
    <t>解决陈官庄乡群众出行难问题。</t>
  </si>
  <si>
    <t>解决陈官庄乡群众出行难的问题，加快农村经济发展。</t>
  </si>
  <si>
    <t>2021年永城市太丘镇乡村振兴示范村基础设施提升项目</t>
  </si>
  <si>
    <t>太丘镇</t>
  </si>
  <si>
    <t>新修18公分厚C30水泥路，2890平方米。</t>
  </si>
  <si>
    <t>解决太丘镇群众出行难问题。</t>
  </si>
  <si>
    <t>解决太丘镇群众出行难的问题，加快农村经济发展。</t>
  </si>
  <si>
    <t>2021年永城市条河镇乡村振兴示范村基础设施提升项目</t>
  </si>
  <si>
    <t>条河镇</t>
  </si>
  <si>
    <t>解决条河镇群众出行难问题。</t>
  </si>
  <si>
    <t>解决条河镇群众出行难的问题，加快农村经济发展。</t>
  </si>
  <si>
    <t>2021年永城市刘河镇乡村振兴示范村基础设施提升项目</t>
  </si>
  <si>
    <t>刘河镇</t>
  </si>
  <si>
    <t>解决刘河镇群众出行难问题。</t>
  </si>
  <si>
    <t>解决刘河镇群众出行难的问题，加快农村经济发展。</t>
  </si>
  <si>
    <t>2021年永城市龙岗镇王石栏井村（回民刘庄）污水处理站项目</t>
  </si>
  <si>
    <t>市宗教局</t>
  </si>
  <si>
    <t>新建污水处理站一座</t>
  </si>
  <si>
    <t>解决王石栏村（回民刘庄）污水处理问题。</t>
  </si>
  <si>
    <t>解决回民刘庄污水处理问题。</t>
  </si>
  <si>
    <t>永城市2021年巩固脱贫成果项目库汇总表</t>
  </si>
  <si>
    <t>单位：万元</t>
  </si>
  <si>
    <t>项目库合计</t>
  </si>
  <si>
    <t>就业扶贫项目</t>
  </si>
  <si>
    <t>易地扶贫搬迁项目</t>
  </si>
  <si>
    <t>健康扶贫项目</t>
  </si>
  <si>
    <t>危房改造项目</t>
  </si>
  <si>
    <t>生活条件改善项目</t>
  </si>
  <si>
    <t>综合保障性扶贫项目</t>
  </si>
  <si>
    <t>村基础设施
项目</t>
  </si>
  <si>
    <t>村公共服务项目</t>
  </si>
  <si>
    <t>项目管理费</t>
  </si>
  <si>
    <t>项目
总量</t>
  </si>
  <si>
    <t>资金
总量</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</si>
</sst>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176" formatCode="0.0000_ "/>
    <numFmt numFmtId="177" formatCode="0.00_ "/>
    <numFmt numFmtId="41" formatCode="_ * #,##0_ ;_ * \-#,##0_ ;_ * &quot;-&quot;_ ;_ @_ "/>
    <numFmt numFmtId="43" formatCode="_ * #,##0.00_ ;_ * \-#,##0.00_ ;_ * &quot;-&quot;??_ ;_ @_ "/>
  </numFmts>
  <fonts count="33">
    <font>
      <sz val="12"/>
      <name val="宋体"/>
      <charset val="134"/>
    </font>
    <font>
      <sz val="11"/>
      <name val="宋体"/>
      <charset val="134"/>
      <scheme val="minor"/>
    </font>
    <font>
      <sz val="22"/>
      <name val="方正小标宋简体"/>
      <charset val="134"/>
    </font>
    <font>
      <u/>
      <sz val="22"/>
      <name val="方正小标宋简体"/>
      <charset val="134"/>
    </font>
    <font>
      <sz val="9"/>
      <name val="黑体"/>
      <charset val="134"/>
    </font>
    <font>
      <sz val="10"/>
      <name val="黑体"/>
      <charset val="134"/>
    </font>
    <font>
      <sz val="9"/>
      <name val="宋体"/>
      <charset val="134"/>
    </font>
    <font>
      <sz val="9"/>
      <name val="宋体"/>
      <charset val="134"/>
      <scheme val="minor"/>
    </font>
    <font>
      <sz val="10"/>
      <name val="宋体"/>
      <charset val="134"/>
      <scheme val="minor"/>
    </font>
    <font>
      <sz val="12"/>
      <color rgb="FFFF0000"/>
      <name val="宋体"/>
      <charset val="134"/>
    </font>
    <font>
      <sz val="24"/>
      <name val="方正小标宋简体"/>
      <charset val="134"/>
    </font>
    <font>
      <sz val="10"/>
      <name val="宋体"/>
      <charset val="134"/>
    </font>
    <font>
      <sz val="10"/>
      <name val="宋体"/>
      <charset val="0"/>
    </font>
    <font>
      <sz val="11"/>
      <color theme="0"/>
      <name val="宋体"/>
      <charset val="0"/>
      <scheme val="minor"/>
    </font>
    <font>
      <sz val="11"/>
      <color theme="1"/>
      <name val="宋体"/>
      <charset val="0"/>
      <scheme val="minor"/>
    </font>
    <font>
      <sz val="11"/>
      <color theme="1"/>
      <name val="宋体"/>
      <charset val="134"/>
      <scheme val="minor"/>
    </font>
    <font>
      <sz val="11"/>
      <color rgb="FF3F3F76"/>
      <name val="宋体"/>
      <charset val="0"/>
      <scheme val="minor"/>
    </font>
    <font>
      <b/>
      <sz val="15"/>
      <color theme="3"/>
      <name val="宋体"/>
      <charset val="134"/>
      <scheme val="minor"/>
    </font>
    <font>
      <b/>
      <sz val="11"/>
      <color theme="3"/>
      <name val="宋体"/>
      <charset val="134"/>
      <scheme val="minor"/>
    </font>
    <font>
      <sz val="11"/>
      <color rgb="FF006100"/>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1"/>
      <color theme="1"/>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8">
    <xf numFmtId="0" fontId="0" fillId="0" borderId="0">
      <alignment vertical="center"/>
    </xf>
    <xf numFmtId="42" fontId="15" fillId="0" borderId="0" applyFont="0" applyFill="0" applyBorder="0" applyAlignment="0" applyProtection="0">
      <alignment vertical="center"/>
    </xf>
    <xf numFmtId="0" fontId="14" fillId="7" borderId="0" applyNumberFormat="0" applyBorder="0" applyAlignment="0" applyProtection="0">
      <alignment vertical="center"/>
    </xf>
    <xf numFmtId="0" fontId="16" fillId="8" borderId="5" applyNumberFormat="0" applyAlignment="0" applyProtection="0">
      <alignment vertical="center"/>
    </xf>
    <xf numFmtId="44" fontId="15" fillId="0" borderId="0" applyFont="0" applyFill="0" applyBorder="0" applyAlignment="0" applyProtection="0">
      <alignment vertical="center"/>
    </xf>
    <xf numFmtId="0" fontId="0" fillId="0" borderId="0"/>
    <xf numFmtId="41" fontId="15" fillId="0" borderId="0" applyFont="0" applyFill="0" applyBorder="0" applyAlignment="0" applyProtection="0">
      <alignment vertical="center"/>
    </xf>
    <xf numFmtId="0" fontId="14" fillId="4" borderId="0" applyNumberFormat="0" applyBorder="0" applyAlignment="0" applyProtection="0">
      <alignment vertical="center"/>
    </xf>
    <xf numFmtId="0" fontId="20" fillId="12" borderId="0" applyNumberFormat="0" applyBorder="0" applyAlignment="0" applyProtection="0">
      <alignment vertical="center"/>
    </xf>
    <xf numFmtId="43" fontId="15" fillId="0" borderId="0" applyFont="0" applyFill="0" applyBorder="0" applyAlignment="0" applyProtection="0">
      <alignment vertical="center"/>
    </xf>
    <xf numFmtId="0" fontId="13" fillId="16" borderId="0" applyNumberFormat="0" applyBorder="0" applyAlignment="0" applyProtection="0">
      <alignment vertical="center"/>
    </xf>
    <xf numFmtId="0" fontId="22" fillId="0" borderId="0" applyNumberFormat="0" applyFill="0" applyBorder="0" applyAlignment="0" applyProtection="0">
      <alignment vertical="center"/>
    </xf>
    <xf numFmtId="9" fontId="15" fillId="0" borderId="0" applyFont="0" applyFill="0" applyBorder="0" applyAlignment="0" applyProtection="0">
      <alignment vertical="center"/>
    </xf>
    <xf numFmtId="0" fontId="25" fillId="0" borderId="0" applyNumberFormat="0" applyFill="0" applyBorder="0" applyAlignment="0" applyProtection="0">
      <alignment vertical="center"/>
    </xf>
    <xf numFmtId="0" fontId="15" fillId="0" borderId="0"/>
    <xf numFmtId="0" fontId="15" fillId="20" borderId="11" applyNumberFormat="0" applyFont="0" applyAlignment="0" applyProtection="0">
      <alignment vertical="center"/>
    </xf>
    <xf numFmtId="0" fontId="13" fillId="19" borderId="0" applyNumberFormat="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0" borderId="6" applyNumberFormat="0" applyFill="0" applyAlignment="0" applyProtection="0">
      <alignment vertical="center"/>
    </xf>
    <xf numFmtId="0" fontId="29" fillId="0" borderId="6" applyNumberFormat="0" applyFill="0" applyAlignment="0" applyProtection="0">
      <alignment vertical="center"/>
    </xf>
    <xf numFmtId="0" fontId="13" fillId="24" borderId="0" applyNumberFormat="0" applyBorder="0" applyAlignment="0" applyProtection="0">
      <alignment vertical="center"/>
    </xf>
    <xf numFmtId="0" fontId="18" fillId="0" borderId="10" applyNumberFormat="0" applyFill="0" applyAlignment="0" applyProtection="0">
      <alignment vertical="center"/>
    </xf>
    <xf numFmtId="0" fontId="13" fillId="15" borderId="0" applyNumberFormat="0" applyBorder="0" applyAlignment="0" applyProtection="0">
      <alignment vertical="center"/>
    </xf>
    <xf numFmtId="0" fontId="31" fillId="25" borderId="12" applyNumberFormat="0" applyAlignment="0" applyProtection="0">
      <alignment vertical="center"/>
    </xf>
    <xf numFmtId="0" fontId="30" fillId="25" borderId="5" applyNumberFormat="0" applyAlignment="0" applyProtection="0">
      <alignment vertical="center"/>
    </xf>
    <xf numFmtId="0" fontId="24" fillId="17" borderId="9" applyNumberFormat="0" applyAlignment="0" applyProtection="0">
      <alignment vertical="center"/>
    </xf>
    <xf numFmtId="0" fontId="14" fillId="27" borderId="0" applyNumberFormat="0" applyBorder="0" applyAlignment="0" applyProtection="0">
      <alignment vertical="center"/>
    </xf>
    <xf numFmtId="0" fontId="13" fillId="29" borderId="0" applyNumberFormat="0" applyBorder="0" applyAlignment="0" applyProtection="0">
      <alignment vertical="center"/>
    </xf>
    <xf numFmtId="0" fontId="21" fillId="0" borderId="7" applyNumberFormat="0" applyFill="0" applyAlignment="0" applyProtection="0">
      <alignment vertical="center"/>
    </xf>
    <xf numFmtId="0" fontId="23" fillId="0" borderId="8" applyNumberFormat="0" applyFill="0" applyAlignment="0" applyProtection="0">
      <alignment vertical="center"/>
    </xf>
    <xf numFmtId="0" fontId="19" fillId="11" borderId="0" applyNumberFormat="0" applyBorder="0" applyAlignment="0" applyProtection="0">
      <alignment vertical="center"/>
    </xf>
    <xf numFmtId="0" fontId="32" fillId="30" borderId="0" applyNumberFormat="0" applyBorder="0" applyAlignment="0" applyProtection="0">
      <alignment vertical="center"/>
    </xf>
    <xf numFmtId="0" fontId="14" fillId="22" borderId="0" applyNumberFormat="0" applyBorder="0" applyAlignment="0" applyProtection="0">
      <alignment vertical="center"/>
    </xf>
    <xf numFmtId="0" fontId="13" fillId="31" borderId="0" applyNumberFormat="0" applyBorder="0" applyAlignment="0" applyProtection="0">
      <alignment vertical="center"/>
    </xf>
    <xf numFmtId="0" fontId="14" fillId="32" borderId="0" applyNumberFormat="0" applyBorder="0" applyAlignment="0" applyProtection="0">
      <alignment vertical="center"/>
    </xf>
    <xf numFmtId="0" fontId="14" fillId="23" borderId="0" applyNumberFormat="0" applyBorder="0" applyAlignment="0" applyProtection="0">
      <alignment vertical="center"/>
    </xf>
    <xf numFmtId="0" fontId="14" fillId="18" borderId="0" applyNumberFormat="0" applyBorder="0" applyAlignment="0" applyProtection="0">
      <alignment vertical="center"/>
    </xf>
    <xf numFmtId="0" fontId="14" fillId="26" borderId="0" applyNumberFormat="0" applyBorder="0" applyAlignment="0" applyProtection="0">
      <alignment vertical="center"/>
    </xf>
    <xf numFmtId="0" fontId="13" fillId="10" borderId="0" applyNumberFormat="0" applyBorder="0" applyAlignment="0" applyProtection="0">
      <alignment vertical="center"/>
    </xf>
    <xf numFmtId="0" fontId="13" fillId="14" borderId="0" applyNumberFormat="0" applyBorder="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3" fillId="3" borderId="0" applyNumberFormat="0" applyBorder="0" applyAlignment="0" applyProtection="0">
      <alignment vertical="center"/>
    </xf>
    <xf numFmtId="0" fontId="14" fillId="13" borderId="0" applyNumberFormat="0" applyBorder="0" applyAlignment="0" applyProtection="0">
      <alignment vertical="center"/>
    </xf>
    <xf numFmtId="0" fontId="13" fillId="21" borderId="0" applyNumberFormat="0" applyBorder="0" applyAlignment="0" applyProtection="0">
      <alignment vertical="center"/>
    </xf>
    <xf numFmtId="0" fontId="13" fillId="5" borderId="0" applyNumberFormat="0" applyBorder="0" applyAlignment="0" applyProtection="0">
      <alignment vertical="center"/>
    </xf>
    <xf numFmtId="0" fontId="14" fillId="28" borderId="0" applyNumberFormat="0" applyBorder="0" applyAlignment="0" applyProtection="0">
      <alignment vertical="center"/>
    </xf>
    <xf numFmtId="0" fontId="1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15" fillId="0" borderId="0"/>
    <xf numFmtId="0" fontId="0" fillId="0" borderId="0"/>
  </cellStyleXfs>
  <cellXfs count="41">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Protection="1">
      <alignment vertical="center"/>
      <protection locked="0"/>
    </xf>
    <xf numFmtId="0" fontId="5"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alignment vertical="center"/>
      <protection locked="0"/>
    </xf>
    <xf numFmtId="0" fontId="9" fillId="0" borderId="0" xfId="0" applyFont="1" applyProtection="1">
      <alignment vertical="center"/>
      <protection locked="0"/>
    </xf>
    <xf numFmtId="0" fontId="0" fillId="0" borderId="0" xfId="0" applyProtection="1">
      <alignment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left" vertical="center" wrapText="1"/>
      <protection locked="0"/>
    </xf>
    <xf numFmtId="0" fontId="0" fillId="0" borderId="0" xfId="0" applyFont="1" applyFill="1" applyAlignment="1" applyProtection="1">
      <alignment vertical="center" wrapText="1"/>
      <protection locked="0"/>
    </xf>
    <xf numFmtId="177" fontId="0" fillId="0" borderId="0" xfId="0" applyNumberFormat="1" applyFont="1" applyFill="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0" fontId="10" fillId="0" borderId="0" xfId="0" applyFont="1" applyFill="1" applyAlignment="1" applyProtection="1">
      <alignment horizontal="left" vertical="center" wrapText="1"/>
      <protection locked="0"/>
    </xf>
    <xf numFmtId="0" fontId="5" fillId="0" borderId="1" xfId="0" applyFont="1" applyFill="1" applyBorder="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177" fontId="10" fillId="0" borderId="0" xfId="0" applyNumberFormat="1" applyFont="1" applyFill="1" applyAlignment="1" applyProtection="1">
      <alignment horizontal="center" vertical="center" wrapText="1"/>
      <protection locked="0"/>
    </xf>
    <xf numFmtId="177" fontId="5" fillId="0" borderId="1" xfId="0" applyNumberFormat="1" applyFont="1" applyFill="1" applyBorder="1" applyAlignment="1" applyProtection="1">
      <alignment horizontal="center" vertical="center"/>
      <protection locked="0"/>
    </xf>
    <xf numFmtId="177" fontId="11"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left" vertical="center" wrapText="1"/>
      <protection locked="0"/>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11" fillId="0" borderId="3" xfId="0" applyFont="1" applyFill="1" applyBorder="1" applyAlignment="1" applyProtection="1">
      <alignment horizontal="left" vertical="center" wrapText="1"/>
      <protection locked="0"/>
    </xf>
    <xf numFmtId="0" fontId="12" fillId="0" borderId="4" xfId="0" applyFont="1" applyFill="1" applyBorder="1" applyAlignment="1">
      <alignment horizontal="center" vertical="center"/>
    </xf>
    <xf numFmtId="0" fontId="11" fillId="0" borderId="3" xfId="0" applyFont="1" applyFill="1" applyBorder="1" applyAlignment="1" applyProtection="1">
      <alignment horizontal="center" vertical="center" wrapText="1"/>
      <protection locked="0"/>
    </xf>
    <xf numFmtId="176" fontId="11" fillId="0" borderId="1" xfId="0" applyNumberFormat="1" applyFont="1" applyFill="1" applyBorder="1" applyAlignment="1" applyProtection="1">
      <alignment horizontal="center" vertical="center" wrapText="1"/>
      <protection locked="0"/>
    </xf>
    <xf numFmtId="0" fontId="0" fillId="0" borderId="0" xfId="0" applyFont="1" applyProtection="1">
      <alignment vertical="center"/>
      <protection locked="0"/>
    </xf>
  </cellXfs>
  <cellStyles count="58">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 name="常规 2 10 2" xfId="55"/>
    <cellStyle name="常规 2 10 2 2" xfId="56"/>
    <cellStyle name="常规_Sheet1" xfId="57"/>
  </cellStyles>
  <tableStyles count="0" defaultTableStyle="TableStyleMedium9"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61"/>
  <sheetViews>
    <sheetView tabSelected="1" workbookViewId="0">
      <pane ySplit="2" topLeftCell="A225" activePane="bottomLeft" state="frozen"/>
      <selection/>
      <selection pane="bottomLeft" activeCell="M229" sqref="M229"/>
    </sheetView>
  </sheetViews>
  <sheetFormatPr defaultColWidth="9" defaultRowHeight="33" customHeight="1"/>
  <cols>
    <col min="1" max="1" width="3.875" style="17" customWidth="1"/>
    <col min="2" max="2" width="4.775" style="18" customWidth="1"/>
    <col min="3" max="3" width="19.1333333333333" style="19" customWidth="1"/>
    <col min="4" max="4" width="11.175" style="18" customWidth="1"/>
    <col min="5" max="5" width="4.5" style="20" customWidth="1"/>
    <col min="6" max="6" width="7.66666666666667" style="20" customWidth="1"/>
    <col min="7" max="7" width="11.025" style="20" customWidth="1"/>
    <col min="8" max="8" width="11.25" style="20" customWidth="1"/>
    <col min="9" max="9" width="25.2916666666667" style="19" customWidth="1"/>
    <col min="10" max="10" width="16.6166666666667" style="21" customWidth="1"/>
    <col min="11" max="11" width="8.81666666666667" style="20" customWidth="1"/>
    <col min="12" max="12" width="10.2916666666667" style="18" customWidth="1"/>
    <col min="13" max="13" width="30.15" style="19" customWidth="1"/>
    <col min="14" max="14" width="6.61666666666667" style="18" customWidth="1"/>
    <col min="15" max="15" width="30" style="19" customWidth="1"/>
    <col min="16" max="16" width="9.99166666666667" style="20" customWidth="1"/>
    <col min="17" max="16384" width="9" style="17"/>
  </cols>
  <sheetData>
    <row r="1" s="12" customFormat="1" customHeight="1" spans="1:16">
      <c r="A1" s="22" t="s">
        <v>0</v>
      </c>
      <c r="B1" s="22"/>
      <c r="C1" s="23"/>
      <c r="D1" s="22"/>
      <c r="E1" s="22"/>
      <c r="F1" s="22"/>
      <c r="G1" s="22"/>
      <c r="H1" s="22"/>
      <c r="I1" s="23"/>
      <c r="J1" s="28"/>
      <c r="K1" s="22"/>
      <c r="L1" s="22"/>
      <c r="M1" s="23"/>
      <c r="N1" s="22"/>
      <c r="O1" s="23"/>
      <c r="P1" s="22"/>
    </row>
    <row r="2" s="13" customFormat="1" customHeight="1" spans="1:16">
      <c r="A2" s="6" t="s">
        <v>1</v>
      </c>
      <c r="B2" s="7" t="s">
        <v>2</v>
      </c>
      <c r="C2" s="24" t="s">
        <v>3</v>
      </c>
      <c r="D2" s="7" t="s">
        <v>4</v>
      </c>
      <c r="E2" s="7" t="s">
        <v>5</v>
      </c>
      <c r="F2" s="6" t="s">
        <v>6</v>
      </c>
      <c r="G2" s="6" t="s">
        <v>7</v>
      </c>
      <c r="H2" s="6" t="s">
        <v>8</v>
      </c>
      <c r="I2" s="6" t="s">
        <v>9</v>
      </c>
      <c r="J2" s="29" t="s">
        <v>10</v>
      </c>
      <c r="K2" s="7" t="s">
        <v>11</v>
      </c>
      <c r="L2" s="6" t="s">
        <v>12</v>
      </c>
      <c r="M2" s="6" t="s">
        <v>13</v>
      </c>
      <c r="N2" s="7" t="s">
        <v>14</v>
      </c>
      <c r="O2" s="6" t="s">
        <v>15</v>
      </c>
      <c r="P2" s="6" t="s">
        <v>16</v>
      </c>
    </row>
    <row r="3" s="14" customFormat="1" ht="84" spans="1:16">
      <c r="A3" s="25">
        <f>IF(D3="","",COUNT($A$2:A2)+1)</f>
        <v>1</v>
      </c>
      <c r="B3" s="26" t="s">
        <v>17</v>
      </c>
      <c r="C3" s="27" t="s">
        <v>18</v>
      </c>
      <c r="D3" s="26" t="s">
        <v>19</v>
      </c>
      <c r="E3" s="26" t="s">
        <v>20</v>
      </c>
      <c r="F3" s="26" t="s">
        <v>21</v>
      </c>
      <c r="G3" s="26" t="s">
        <v>22</v>
      </c>
      <c r="H3" s="26" t="s">
        <v>23</v>
      </c>
      <c r="I3" s="27" t="s">
        <v>24</v>
      </c>
      <c r="J3" s="30">
        <v>140</v>
      </c>
      <c r="K3" s="26" t="s">
        <v>25</v>
      </c>
      <c r="L3" s="26" t="s">
        <v>26</v>
      </c>
      <c r="M3" s="27" t="s">
        <v>27</v>
      </c>
      <c r="N3" s="26" t="s">
        <v>28</v>
      </c>
      <c r="O3" s="27" t="s">
        <v>29</v>
      </c>
      <c r="P3" s="26"/>
    </row>
    <row r="4" s="14" customFormat="1" ht="84" spans="1:16">
      <c r="A4" s="25">
        <f>IF(D4="","",COUNT($A$2:A3)+1)</f>
        <v>2</v>
      </c>
      <c r="B4" s="26" t="s">
        <v>17</v>
      </c>
      <c r="C4" s="27" t="s">
        <v>30</v>
      </c>
      <c r="D4" s="26" t="s">
        <v>19</v>
      </c>
      <c r="E4" s="26" t="s">
        <v>20</v>
      </c>
      <c r="F4" s="26" t="s">
        <v>31</v>
      </c>
      <c r="G4" s="26" t="s">
        <v>22</v>
      </c>
      <c r="H4" s="26" t="s">
        <v>23</v>
      </c>
      <c r="I4" s="27" t="s">
        <v>32</v>
      </c>
      <c r="J4" s="30">
        <v>140</v>
      </c>
      <c r="K4" s="26" t="s">
        <v>25</v>
      </c>
      <c r="L4" s="26" t="s">
        <v>33</v>
      </c>
      <c r="M4" s="27" t="s">
        <v>34</v>
      </c>
      <c r="N4" s="26" t="s">
        <v>28</v>
      </c>
      <c r="O4" s="27" t="s">
        <v>35</v>
      </c>
      <c r="P4" s="26"/>
    </row>
    <row r="5" s="15" customFormat="1" ht="84" spans="1:16">
      <c r="A5" s="25">
        <f>IF(D5="","",COUNT($A$2:A4)+1)</f>
        <v>3</v>
      </c>
      <c r="B5" s="26" t="s">
        <v>17</v>
      </c>
      <c r="C5" s="27" t="s">
        <v>36</v>
      </c>
      <c r="D5" s="26" t="s">
        <v>19</v>
      </c>
      <c r="E5" s="26" t="s">
        <v>20</v>
      </c>
      <c r="F5" s="26" t="s">
        <v>37</v>
      </c>
      <c r="G5" s="26" t="s">
        <v>22</v>
      </c>
      <c r="H5" s="26" t="s">
        <v>23</v>
      </c>
      <c r="I5" s="31" t="s">
        <v>38</v>
      </c>
      <c r="J5" s="30">
        <v>80</v>
      </c>
      <c r="K5" s="26" t="s">
        <v>25</v>
      </c>
      <c r="L5" s="26" t="s">
        <v>39</v>
      </c>
      <c r="M5" s="27" t="s">
        <v>40</v>
      </c>
      <c r="N5" s="26" t="s">
        <v>28</v>
      </c>
      <c r="O5" s="27" t="s">
        <v>35</v>
      </c>
      <c r="P5" s="26"/>
    </row>
    <row r="6" s="15" customFormat="1" ht="24" spans="1:16">
      <c r="A6" s="25">
        <f>IF(D6="","",COUNT($A$2:A5)+1)</f>
        <v>4</v>
      </c>
      <c r="B6" s="26" t="s">
        <v>17</v>
      </c>
      <c r="C6" s="27" t="s">
        <v>41</v>
      </c>
      <c r="D6" s="26" t="s">
        <v>19</v>
      </c>
      <c r="E6" s="26" t="s">
        <v>20</v>
      </c>
      <c r="F6" s="26" t="s">
        <v>42</v>
      </c>
      <c r="G6" s="26" t="s">
        <v>22</v>
      </c>
      <c r="H6" s="26" t="s">
        <v>23</v>
      </c>
      <c r="I6" s="31" t="s">
        <v>43</v>
      </c>
      <c r="J6" s="30">
        <v>140</v>
      </c>
      <c r="K6" s="26" t="s">
        <v>25</v>
      </c>
      <c r="L6" s="26" t="s">
        <v>44</v>
      </c>
      <c r="M6" s="27" t="s">
        <v>45</v>
      </c>
      <c r="N6" s="26" t="s">
        <v>28</v>
      </c>
      <c r="O6" s="27" t="s">
        <v>46</v>
      </c>
      <c r="P6" s="26"/>
    </row>
    <row r="7" s="15" customFormat="1" ht="24" spans="1:16">
      <c r="A7" s="25">
        <f>IF(D7="","",COUNT($A$2:A6)+1)</f>
        <v>5</v>
      </c>
      <c r="B7" s="26" t="s">
        <v>17</v>
      </c>
      <c r="C7" s="27" t="s">
        <v>47</v>
      </c>
      <c r="D7" s="26" t="s">
        <v>19</v>
      </c>
      <c r="E7" s="26" t="s">
        <v>20</v>
      </c>
      <c r="F7" s="26" t="s">
        <v>48</v>
      </c>
      <c r="G7" s="26" t="s">
        <v>22</v>
      </c>
      <c r="H7" s="26" t="s">
        <v>23</v>
      </c>
      <c r="I7" s="31" t="s">
        <v>38</v>
      </c>
      <c r="J7" s="30">
        <v>80</v>
      </c>
      <c r="K7" s="26" t="s">
        <v>25</v>
      </c>
      <c r="L7" s="26" t="s">
        <v>49</v>
      </c>
      <c r="M7" s="27" t="s">
        <v>50</v>
      </c>
      <c r="N7" s="26" t="s">
        <v>28</v>
      </c>
      <c r="O7" s="27" t="s">
        <v>51</v>
      </c>
      <c r="P7" s="26"/>
    </row>
    <row r="8" s="14" customFormat="1" ht="36" spans="1:16">
      <c r="A8" s="25">
        <f>IF(D8="","",COUNT($A$2:A7)+1)</f>
        <v>6</v>
      </c>
      <c r="B8" s="26" t="s">
        <v>17</v>
      </c>
      <c r="C8" s="27" t="s">
        <v>52</v>
      </c>
      <c r="D8" s="26" t="s">
        <v>19</v>
      </c>
      <c r="E8" s="26" t="s">
        <v>20</v>
      </c>
      <c r="F8" s="26" t="s">
        <v>53</v>
      </c>
      <c r="G8" s="26" t="s">
        <v>22</v>
      </c>
      <c r="H8" s="26" t="s">
        <v>23</v>
      </c>
      <c r="I8" s="27" t="s">
        <v>54</v>
      </c>
      <c r="J8" s="30">
        <v>50</v>
      </c>
      <c r="K8" s="26" t="s">
        <v>25</v>
      </c>
      <c r="L8" s="26" t="s">
        <v>55</v>
      </c>
      <c r="M8" s="27" t="s">
        <v>56</v>
      </c>
      <c r="N8" s="26" t="s">
        <v>28</v>
      </c>
      <c r="O8" s="27" t="s">
        <v>57</v>
      </c>
      <c r="P8" s="26"/>
    </row>
    <row r="9" s="14" customFormat="1" ht="36" spans="1:16">
      <c r="A9" s="25">
        <f>IF(D9="","",COUNT($A$2:A8)+1)</f>
        <v>7</v>
      </c>
      <c r="B9" s="26" t="s">
        <v>17</v>
      </c>
      <c r="C9" s="27" t="s">
        <v>58</v>
      </c>
      <c r="D9" s="26" t="s">
        <v>19</v>
      </c>
      <c r="E9" s="26" t="s">
        <v>20</v>
      </c>
      <c r="F9" s="26" t="s">
        <v>59</v>
      </c>
      <c r="G9" s="26" t="s">
        <v>22</v>
      </c>
      <c r="H9" s="26" t="s">
        <v>23</v>
      </c>
      <c r="I9" s="27" t="s">
        <v>54</v>
      </c>
      <c r="J9" s="30">
        <v>50</v>
      </c>
      <c r="K9" s="26" t="s">
        <v>25</v>
      </c>
      <c r="L9" s="26" t="s">
        <v>60</v>
      </c>
      <c r="M9" s="27" t="s">
        <v>61</v>
      </c>
      <c r="N9" s="26" t="s">
        <v>28</v>
      </c>
      <c r="O9" s="27" t="s">
        <v>62</v>
      </c>
      <c r="P9" s="26"/>
    </row>
    <row r="10" ht="36" spans="1:16">
      <c r="A10" s="25">
        <f>IF(D10="","",COUNT($A$2:A9)+1)</f>
        <v>8</v>
      </c>
      <c r="B10" s="26" t="s">
        <v>17</v>
      </c>
      <c r="C10" s="27" t="s">
        <v>63</v>
      </c>
      <c r="D10" s="26" t="s">
        <v>19</v>
      </c>
      <c r="E10" s="26" t="s">
        <v>20</v>
      </c>
      <c r="F10" s="26" t="s">
        <v>64</v>
      </c>
      <c r="G10" s="26" t="s">
        <v>22</v>
      </c>
      <c r="H10" s="26" t="s">
        <v>23</v>
      </c>
      <c r="I10" s="27" t="s">
        <v>54</v>
      </c>
      <c r="J10" s="30">
        <v>50</v>
      </c>
      <c r="K10" s="26" t="s">
        <v>25</v>
      </c>
      <c r="L10" s="26" t="s">
        <v>65</v>
      </c>
      <c r="M10" s="27" t="s">
        <v>66</v>
      </c>
      <c r="N10" s="26" t="s">
        <v>28</v>
      </c>
      <c r="O10" s="27" t="s">
        <v>67</v>
      </c>
      <c r="P10" s="26"/>
    </row>
    <row r="11" ht="36" spans="1:16">
      <c r="A11" s="25">
        <f>IF(D11="","",COUNT($A$2:A10)+1)</f>
        <v>9</v>
      </c>
      <c r="B11" s="26" t="s">
        <v>17</v>
      </c>
      <c r="C11" s="27" t="s">
        <v>68</v>
      </c>
      <c r="D11" s="26" t="s">
        <v>19</v>
      </c>
      <c r="E11" s="26" t="s">
        <v>20</v>
      </c>
      <c r="F11" s="26" t="s">
        <v>69</v>
      </c>
      <c r="G11" s="26" t="s">
        <v>22</v>
      </c>
      <c r="H11" s="26" t="s">
        <v>23</v>
      </c>
      <c r="I11" s="27" t="s">
        <v>54</v>
      </c>
      <c r="J11" s="30">
        <v>50</v>
      </c>
      <c r="K11" s="26" t="s">
        <v>25</v>
      </c>
      <c r="L11" s="26" t="s">
        <v>70</v>
      </c>
      <c r="M11" s="27" t="s">
        <v>71</v>
      </c>
      <c r="N11" s="26" t="s">
        <v>28</v>
      </c>
      <c r="O11" s="27" t="s">
        <v>72</v>
      </c>
      <c r="P11" s="26"/>
    </row>
    <row r="12" ht="36" spans="1:16">
      <c r="A12" s="25">
        <f>IF(D12="","",COUNT($A$2:A11)+1)</f>
        <v>10</v>
      </c>
      <c r="B12" s="26" t="s">
        <v>17</v>
      </c>
      <c r="C12" s="27" t="s">
        <v>73</v>
      </c>
      <c r="D12" s="26" t="s">
        <v>19</v>
      </c>
      <c r="E12" s="26" t="s">
        <v>20</v>
      </c>
      <c r="F12" s="26" t="s">
        <v>74</v>
      </c>
      <c r="G12" s="26" t="s">
        <v>22</v>
      </c>
      <c r="H12" s="26" t="s">
        <v>23</v>
      </c>
      <c r="I12" s="27" t="s">
        <v>54</v>
      </c>
      <c r="J12" s="30">
        <v>50</v>
      </c>
      <c r="K12" s="26" t="s">
        <v>25</v>
      </c>
      <c r="L12" s="26" t="s">
        <v>60</v>
      </c>
      <c r="M12" s="27" t="s">
        <v>61</v>
      </c>
      <c r="N12" s="26" t="s">
        <v>28</v>
      </c>
      <c r="O12" s="27" t="s">
        <v>75</v>
      </c>
      <c r="P12" s="26"/>
    </row>
    <row r="13" ht="36" spans="1:16">
      <c r="A13" s="25">
        <f>IF(D13="","",COUNT($A$2:A12)+1)</f>
        <v>11</v>
      </c>
      <c r="B13" s="26" t="s">
        <v>17</v>
      </c>
      <c r="C13" s="27" t="s">
        <v>76</v>
      </c>
      <c r="D13" s="26" t="s">
        <v>19</v>
      </c>
      <c r="E13" s="26" t="s">
        <v>20</v>
      </c>
      <c r="F13" s="26" t="s">
        <v>77</v>
      </c>
      <c r="G13" s="26" t="s">
        <v>22</v>
      </c>
      <c r="H13" s="26" t="s">
        <v>23</v>
      </c>
      <c r="I13" s="27" t="s">
        <v>54</v>
      </c>
      <c r="J13" s="30">
        <v>50</v>
      </c>
      <c r="K13" s="26" t="s">
        <v>25</v>
      </c>
      <c r="L13" s="26" t="s">
        <v>78</v>
      </c>
      <c r="M13" s="27" t="s">
        <v>79</v>
      </c>
      <c r="N13" s="26" t="s">
        <v>28</v>
      </c>
      <c r="O13" s="27" t="s">
        <v>80</v>
      </c>
      <c r="P13" s="26"/>
    </row>
    <row r="14" ht="36" spans="1:16">
      <c r="A14" s="25">
        <f>IF(D14="","",COUNT($A$2:A13)+1)</f>
        <v>12</v>
      </c>
      <c r="B14" s="26" t="s">
        <v>17</v>
      </c>
      <c r="C14" s="27" t="s">
        <v>81</v>
      </c>
      <c r="D14" s="26" t="s">
        <v>19</v>
      </c>
      <c r="E14" s="26" t="s">
        <v>20</v>
      </c>
      <c r="F14" s="26" t="s">
        <v>82</v>
      </c>
      <c r="G14" s="26" t="s">
        <v>22</v>
      </c>
      <c r="H14" s="26" t="s">
        <v>23</v>
      </c>
      <c r="I14" s="27" t="s">
        <v>54</v>
      </c>
      <c r="J14" s="30">
        <v>50</v>
      </c>
      <c r="K14" s="26" t="s">
        <v>25</v>
      </c>
      <c r="L14" s="26" t="s">
        <v>83</v>
      </c>
      <c r="M14" s="27" t="s">
        <v>84</v>
      </c>
      <c r="N14" s="26" t="s">
        <v>28</v>
      </c>
      <c r="O14" s="27" t="s">
        <v>85</v>
      </c>
      <c r="P14" s="26"/>
    </row>
    <row r="15" ht="36" spans="1:16">
      <c r="A15" s="25">
        <f>IF(D15="","",COUNT($A$2:A14)+1)</f>
        <v>13</v>
      </c>
      <c r="B15" s="26" t="s">
        <v>17</v>
      </c>
      <c r="C15" s="27" t="s">
        <v>86</v>
      </c>
      <c r="D15" s="26" t="s">
        <v>19</v>
      </c>
      <c r="E15" s="26" t="s">
        <v>20</v>
      </c>
      <c r="F15" s="26" t="s">
        <v>87</v>
      </c>
      <c r="G15" s="26" t="s">
        <v>22</v>
      </c>
      <c r="H15" s="26" t="s">
        <v>23</v>
      </c>
      <c r="I15" s="27" t="s">
        <v>54</v>
      </c>
      <c r="J15" s="30">
        <v>50</v>
      </c>
      <c r="K15" s="26" t="s">
        <v>25</v>
      </c>
      <c r="L15" s="26" t="s">
        <v>88</v>
      </c>
      <c r="M15" s="27" t="s">
        <v>89</v>
      </c>
      <c r="N15" s="26" t="s">
        <v>28</v>
      </c>
      <c r="O15" s="27" t="s">
        <v>90</v>
      </c>
      <c r="P15" s="26"/>
    </row>
    <row r="16" ht="36" spans="1:16">
      <c r="A16" s="25">
        <f>IF(D16="","",COUNT($A$2:A15)+1)</f>
        <v>14</v>
      </c>
      <c r="B16" s="26" t="s">
        <v>17</v>
      </c>
      <c r="C16" s="27" t="s">
        <v>91</v>
      </c>
      <c r="D16" s="26" t="s">
        <v>19</v>
      </c>
      <c r="E16" s="26" t="s">
        <v>20</v>
      </c>
      <c r="F16" s="26" t="s">
        <v>92</v>
      </c>
      <c r="G16" s="26" t="s">
        <v>22</v>
      </c>
      <c r="H16" s="26" t="s">
        <v>23</v>
      </c>
      <c r="I16" s="27" t="s">
        <v>54</v>
      </c>
      <c r="J16" s="30">
        <v>50</v>
      </c>
      <c r="K16" s="26" t="s">
        <v>25</v>
      </c>
      <c r="L16" s="26" t="s">
        <v>93</v>
      </c>
      <c r="M16" s="27" t="s">
        <v>94</v>
      </c>
      <c r="N16" s="26" t="s">
        <v>28</v>
      </c>
      <c r="O16" s="27" t="s">
        <v>95</v>
      </c>
      <c r="P16" s="26"/>
    </row>
    <row r="17" ht="36" spans="1:16">
      <c r="A17" s="25">
        <f>IF(D17="","",COUNT($A$2:A16)+1)</f>
        <v>15</v>
      </c>
      <c r="B17" s="26" t="s">
        <v>17</v>
      </c>
      <c r="C17" s="27" t="s">
        <v>96</v>
      </c>
      <c r="D17" s="26" t="s">
        <v>19</v>
      </c>
      <c r="E17" s="26" t="s">
        <v>20</v>
      </c>
      <c r="F17" s="26" t="s">
        <v>97</v>
      </c>
      <c r="G17" s="26" t="s">
        <v>22</v>
      </c>
      <c r="H17" s="26" t="s">
        <v>23</v>
      </c>
      <c r="I17" s="27" t="s">
        <v>54</v>
      </c>
      <c r="J17" s="30">
        <v>50</v>
      </c>
      <c r="K17" s="26" t="s">
        <v>25</v>
      </c>
      <c r="L17" s="26" t="s">
        <v>98</v>
      </c>
      <c r="M17" s="27" t="s">
        <v>99</v>
      </c>
      <c r="N17" s="26" t="s">
        <v>28</v>
      </c>
      <c r="O17" s="27" t="s">
        <v>100</v>
      </c>
      <c r="P17" s="26"/>
    </row>
    <row r="18" ht="24" spans="1:16">
      <c r="A18" s="25">
        <f>IF(D18="","",COUNT($A$2:A17)+1)</f>
        <v>16</v>
      </c>
      <c r="B18" s="26" t="s">
        <v>17</v>
      </c>
      <c r="C18" s="27" t="s">
        <v>101</v>
      </c>
      <c r="D18" s="26" t="s">
        <v>19</v>
      </c>
      <c r="E18" s="26" t="s">
        <v>20</v>
      </c>
      <c r="F18" s="26" t="s">
        <v>102</v>
      </c>
      <c r="G18" s="26" t="s">
        <v>22</v>
      </c>
      <c r="H18" s="26" t="s">
        <v>23</v>
      </c>
      <c r="I18" s="27" t="s">
        <v>103</v>
      </c>
      <c r="J18" s="30">
        <v>40</v>
      </c>
      <c r="K18" s="26" t="s">
        <v>25</v>
      </c>
      <c r="L18" s="26" t="s">
        <v>104</v>
      </c>
      <c r="M18" s="27" t="s">
        <v>105</v>
      </c>
      <c r="N18" s="26" t="s">
        <v>28</v>
      </c>
      <c r="O18" s="27" t="s">
        <v>106</v>
      </c>
      <c r="P18" s="26"/>
    </row>
    <row r="19" ht="24" spans="1:16">
      <c r="A19" s="25">
        <f>IF(D19="","",COUNT($A$2:A18)+1)</f>
        <v>17</v>
      </c>
      <c r="B19" s="26" t="s">
        <v>17</v>
      </c>
      <c r="C19" s="27" t="s">
        <v>107</v>
      </c>
      <c r="D19" s="26" t="s">
        <v>19</v>
      </c>
      <c r="E19" s="26" t="s">
        <v>20</v>
      </c>
      <c r="F19" s="26" t="s">
        <v>108</v>
      </c>
      <c r="G19" s="26" t="s">
        <v>22</v>
      </c>
      <c r="H19" s="26" t="s">
        <v>23</v>
      </c>
      <c r="I19" s="27" t="s">
        <v>109</v>
      </c>
      <c r="J19" s="30">
        <v>20</v>
      </c>
      <c r="K19" s="26" t="s">
        <v>25</v>
      </c>
      <c r="L19" s="26" t="s">
        <v>110</v>
      </c>
      <c r="M19" s="27" t="s">
        <v>111</v>
      </c>
      <c r="N19" s="26" t="s">
        <v>28</v>
      </c>
      <c r="O19" s="27" t="s">
        <v>106</v>
      </c>
      <c r="P19" s="26"/>
    </row>
    <row r="20" ht="24" spans="1:16">
      <c r="A20" s="25">
        <f>IF(D20="","",COUNT($A$2:A19)+1)</f>
        <v>18</v>
      </c>
      <c r="B20" s="26" t="s">
        <v>17</v>
      </c>
      <c r="C20" s="27" t="s">
        <v>112</v>
      </c>
      <c r="D20" s="26" t="s">
        <v>19</v>
      </c>
      <c r="E20" s="26" t="s">
        <v>20</v>
      </c>
      <c r="F20" s="26" t="s">
        <v>113</v>
      </c>
      <c r="G20" s="26" t="s">
        <v>22</v>
      </c>
      <c r="H20" s="26" t="s">
        <v>23</v>
      </c>
      <c r="I20" s="27" t="s">
        <v>114</v>
      </c>
      <c r="J20" s="30">
        <v>20</v>
      </c>
      <c r="K20" s="26" t="s">
        <v>25</v>
      </c>
      <c r="L20" s="26" t="s">
        <v>115</v>
      </c>
      <c r="M20" s="27" t="s">
        <v>116</v>
      </c>
      <c r="N20" s="26" t="s">
        <v>28</v>
      </c>
      <c r="O20" s="27" t="s">
        <v>106</v>
      </c>
      <c r="P20" s="26"/>
    </row>
    <row r="21" ht="24" spans="1:16">
      <c r="A21" s="25">
        <f>IF(D21="","",COUNT($A$2:A20)+1)</f>
        <v>19</v>
      </c>
      <c r="B21" s="26" t="s">
        <v>17</v>
      </c>
      <c r="C21" s="27" t="s">
        <v>117</v>
      </c>
      <c r="D21" s="26" t="s">
        <v>19</v>
      </c>
      <c r="E21" s="26" t="s">
        <v>20</v>
      </c>
      <c r="F21" s="26" t="s">
        <v>118</v>
      </c>
      <c r="G21" s="26" t="s">
        <v>22</v>
      </c>
      <c r="H21" s="26" t="s">
        <v>23</v>
      </c>
      <c r="I21" s="27" t="s">
        <v>109</v>
      </c>
      <c r="J21" s="30">
        <v>20</v>
      </c>
      <c r="K21" s="26" t="s">
        <v>25</v>
      </c>
      <c r="L21" s="26" t="s">
        <v>119</v>
      </c>
      <c r="M21" s="27" t="s">
        <v>120</v>
      </c>
      <c r="N21" s="26" t="s">
        <v>28</v>
      </c>
      <c r="O21" s="27" t="s">
        <v>106</v>
      </c>
      <c r="P21" s="26"/>
    </row>
    <row r="22" ht="24" spans="1:16">
      <c r="A22" s="25">
        <f>IF(D22="","",COUNT($A$2:A21)+1)</f>
        <v>20</v>
      </c>
      <c r="B22" s="26" t="s">
        <v>17</v>
      </c>
      <c r="C22" s="27" t="s">
        <v>121</v>
      </c>
      <c r="D22" s="26" t="s">
        <v>19</v>
      </c>
      <c r="E22" s="26" t="s">
        <v>20</v>
      </c>
      <c r="F22" s="26" t="s">
        <v>122</v>
      </c>
      <c r="G22" s="26" t="s">
        <v>22</v>
      </c>
      <c r="H22" s="26" t="s">
        <v>23</v>
      </c>
      <c r="I22" s="27" t="s">
        <v>109</v>
      </c>
      <c r="J22" s="30">
        <v>20</v>
      </c>
      <c r="K22" s="26" t="s">
        <v>25</v>
      </c>
      <c r="L22" s="26" t="s">
        <v>123</v>
      </c>
      <c r="M22" s="27" t="s">
        <v>124</v>
      </c>
      <c r="N22" s="26" t="s">
        <v>28</v>
      </c>
      <c r="O22" s="27" t="s">
        <v>106</v>
      </c>
      <c r="P22" s="26"/>
    </row>
    <row r="23" ht="24" spans="1:16">
      <c r="A23" s="25">
        <f>IF(D23="","",COUNT($A$2:A22)+1)</f>
        <v>21</v>
      </c>
      <c r="B23" s="26" t="s">
        <v>17</v>
      </c>
      <c r="C23" s="27" t="s">
        <v>125</v>
      </c>
      <c r="D23" s="26" t="s">
        <v>19</v>
      </c>
      <c r="E23" s="26" t="s">
        <v>20</v>
      </c>
      <c r="F23" s="26" t="s">
        <v>126</v>
      </c>
      <c r="G23" s="26" t="s">
        <v>22</v>
      </c>
      <c r="H23" s="26" t="s">
        <v>23</v>
      </c>
      <c r="I23" s="27" t="s">
        <v>109</v>
      </c>
      <c r="J23" s="30">
        <v>20</v>
      </c>
      <c r="K23" s="26" t="s">
        <v>25</v>
      </c>
      <c r="L23" s="26" t="s">
        <v>127</v>
      </c>
      <c r="M23" s="27" t="s">
        <v>128</v>
      </c>
      <c r="N23" s="26" t="s">
        <v>28</v>
      </c>
      <c r="O23" s="27" t="s">
        <v>129</v>
      </c>
      <c r="P23" s="26"/>
    </row>
    <row r="24" ht="24" spans="1:16">
      <c r="A24" s="25">
        <f>IF(D24="","",COUNT($A$2:A23)+1)</f>
        <v>22</v>
      </c>
      <c r="B24" s="26" t="s">
        <v>17</v>
      </c>
      <c r="C24" s="27" t="s">
        <v>130</v>
      </c>
      <c r="D24" s="26" t="s">
        <v>19</v>
      </c>
      <c r="E24" s="26" t="s">
        <v>20</v>
      </c>
      <c r="F24" s="26" t="s">
        <v>131</v>
      </c>
      <c r="G24" s="26" t="s">
        <v>22</v>
      </c>
      <c r="H24" s="26" t="s">
        <v>23</v>
      </c>
      <c r="I24" s="27" t="s">
        <v>132</v>
      </c>
      <c r="J24" s="30">
        <v>100</v>
      </c>
      <c r="K24" s="26" t="s">
        <v>133</v>
      </c>
      <c r="L24" s="26">
        <v>557</v>
      </c>
      <c r="M24" s="27" t="s">
        <v>134</v>
      </c>
      <c r="N24" s="26" t="s">
        <v>28</v>
      </c>
      <c r="O24" s="27" t="s">
        <v>135</v>
      </c>
      <c r="P24" s="26"/>
    </row>
    <row r="25" ht="24" spans="1:16">
      <c r="A25" s="25">
        <f>IF(D25="","",COUNT($A$2:A24)+1)</f>
        <v>23</v>
      </c>
      <c r="B25" s="26" t="s">
        <v>17</v>
      </c>
      <c r="C25" s="27" t="s">
        <v>136</v>
      </c>
      <c r="D25" s="26" t="s">
        <v>19</v>
      </c>
      <c r="E25" s="26" t="s">
        <v>20</v>
      </c>
      <c r="F25" s="26" t="s">
        <v>137</v>
      </c>
      <c r="G25" s="26" t="s">
        <v>22</v>
      </c>
      <c r="H25" s="26" t="s">
        <v>23</v>
      </c>
      <c r="I25" s="27" t="s">
        <v>138</v>
      </c>
      <c r="J25" s="30">
        <v>30</v>
      </c>
      <c r="K25" s="26" t="s">
        <v>25</v>
      </c>
      <c r="L25" s="26" t="s">
        <v>139</v>
      </c>
      <c r="M25" s="27" t="s">
        <v>140</v>
      </c>
      <c r="N25" s="26" t="s">
        <v>28</v>
      </c>
      <c r="O25" s="27" t="s">
        <v>141</v>
      </c>
      <c r="P25" s="26"/>
    </row>
    <row r="26" ht="24" spans="1:16">
      <c r="A26" s="25">
        <f>IF(D26="","",COUNT($A$2:A25)+1)</f>
        <v>24</v>
      </c>
      <c r="B26" s="26" t="s">
        <v>17</v>
      </c>
      <c r="C26" s="27" t="s">
        <v>142</v>
      </c>
      <c r="D26" s="26" t="s">
        <v>19</v>
      </c>
      <c r="E26" s="26" t="s">
        <v>20</v>
      </c>
      <c r="F26" s="26" t="s">
        <v>143</v>
      </c>
      <c r="G26" s="26" t="s">
        <v>22</v>
      </c>
      <c r="H26" s="26" t="s">
        <v>23</v>
      </c>
      <c r="I26" s="27" t="s">
        <v>138</v>
      </c>
      <c r="J26" s="30">
        <v>20</v>
      </c>
      <c r="K26" s="26" t="s">
        <v>25</v>
      </c>
      <c r="L26" s="26" t="s">
        <v>39</v>
      </c>
      <c r="M26" s="27" t="s">
        <v>140</v>
      </c>
      <c r="N26" s="26" t="s">
        <v>28</v>
      </c>
      <c r="O26" s="27" t="s">
        <v>141</v>
      </c>
      <c r="P26" s="26"/>
    </row>
    <row r="27" ht="24" spans="1:16">
      <c r="A27" s="25">
        <f>IF(D27="","",COUNT($A$2:A26)+1)</f>
        <v>25</v>
      </c>
      <c r="B27" s="26" t="s">
        <v>17</v>
      </c>
      <c r="C27" s="27" t="s">
        <v>144</v>
      </c>
      <c r="D27" s="26" t="s">
        <v>19</v>
      </c>
      <c r="E27" s="26" t="s">
        <v>20</v>
      </c>
      <c r="F27" s="26" t="s">
        <v>145</v>
      </c>
      <c r="G27" s="26" t="s">
        <v>22</v>
      </c>
      <c r="H27" s="26" t="s">
        <v>23</v>
      </c>
      <c r="I27" s="27" t="s">
        <v>146</v>
      </c>
      <c r="J27" s="30">
        <v>20</v>
      </c>
      <c r="K27" s="26" t="s">
        <v>25</v>
      </c>
      <c r="L27" s="26" t="s">
        <v>147</v>
      </c>
      <c r="M27" s="27" t="s">
        <v>140</v>
      </c>
      <c r="N27" s="26" t="s">
        <v>28</v>
      </c>
      <c r="O27" s="27" t="s">
        <v>141</v>
      </c>
      <c r="P27" s="26"/>
    </row>
    <row r="28" ht="24" spans="1:16">
      <c r="A28" s="25">
        <f>IF(D28="","",COUNT($A$2:A27)+1)</f>
        <v>26</v>
      </c>
      <c r="B28" s="26" t="s">
        <v>17</v>
      </c>
      <c r="C28" s="27" t="s">
        <v>148</v>
      </c>
      <c r="D28" s="26" t="s">
        <v>19</v>
      </c>
      <c r="E28" s="26" t="s">
        <v>20</v>
      </c>
      <c r="F28" s="26" t="s">
        <v>149</v>
      </c>
      <c r="G28" s="26" t="s">
        <v>22</v>
      </c>
      <c r="H28" s="26" t="s">
        <v>23</v>
      </c>
      <c r="I28" s="27" t="s">
        <v>150</v>
      </c>
      <c r="J28" s="30">
        <v>20</v>
      </c>
      <c r="K28" s="26" t="s">
        <v>25</v>
      </c>
      <c r="L28" s="26" t="s">
        <v>151</v>
      </c>
      <c r="M28" s="27" t="s">
        <v>140</v>
      </c>
      <c r="N28" s="26" t="s">
        <v>28</v>
      </c>
      <c r="O28" s="27" t="s">
        <v>141</v>
      </c>
      <c r="P28" s="26"/>
    </row>
    <row r="29" ht="24" spans="1:16">
      <c r="A29" s="25">
        <f>IF(D29="","",COUNT($A$2:A28)+1)</f>
        <v>27</v>
      </c>
      <c r="B29" s="26" t="s">
        <v>17</v>
      </c>
      <c r="C29" s="27" t="s">
        <v>152</v>
      </c>
      <c r="D29" s="26" t="s">
        <v>19</v>
      </c>
      <c r="E29" s="26" t="s">
        <v>20</v>
      </c>
      <c r="F29" s="26" t="s">
        <v>153</v>
      </c>
      <c r="G29" s="26" t="s">
        <v>22</v>
      </c>
      <c r="H29" s="26" t="s">
        <v>23</v>
      </c>
      <c r="I29" s="27" t="s">
        <v>154</v>
      </c>
      <c r="J29" s="30">
        <v>30</v>
      </c>
      <c r="K29" s="26" t="s">
        <v>25</v>
      </c>
      <c r="L29" s="26" t="s">
        <v>155</v>
      </c>
      <c r="M29" s="27" t="s">
        <v>140</v>
      </c>
      <c r="N29" s="26" t="s">
        <v>28</v>
      </c>
      <c r="O29" s="27" t="s">
        <v>141</v>
      </c>
      <c r="P29" s="26"/>
    </row>
    <row r="30" ht="24" spans="1:16">
      <c r="A30" s="25">
        <f>IF(D30="","",COUNT($A$2:A29)+1)</f>
        <v>28</v>
      </c>
      <c r="B30" s="26" t="s">
        <v>17</v>
      </c>
      <c r="C30" s="27" t="s">
        <v>156</v>
      </c>
      <c r="D30" s="26" t="s">
        <v>19</v>
      </c>
      <c r="E30" s="26" t="s">
        <v>20</v>
      </c>
      <c r="F30" s="26" t="s">
        <v>157</v>
      </c>
      <c r="G30" s="26" t="s">
        <v>22</v>
      </c>
      <c r="H30" s="26" t="s">
        <v>23</v>
      </c>
      <c r="I30" s="27" t="s">
        <v>158</v>
      </c>
      <c r="J30" s="30">
        <v>20</v>
      </c>
      <c r="K30" s="26" t="s">
        <v>25</v>
      </c>
      <c r="L30" s="26" t="s">
        <v>159</v>
      </c>
      <c r="M30" s="27" t="s">
        <v>140</v>
      </c>
      <c r="N30" s="26" t="s">
        <v>28</v>
      </c>
      <c r="O30" s="27" t="s">
        <v>141</v>
      </c>
      <c r="P30" s="26"/>
    </row>
    <row r="31" ht="24" spans="1:16">
      <c r="A31" s="25">
        <f>IF(D31="","",COUNT($A$2:A30)+1)</f>
        <v>29</v>
      </c>
      <c r="B31" s="26" t="s">
        <v>17</v>
      </c>
      <c r="C31" s="27" t="s">
        <v>160</v>
      </c>
      <c r="D31" s="26" t="s">
        <v>19</v>
      </c>
      <c r="E31" s="26" t="s">
        <v>20</v>
      </c>
      <c r="F31" s="26" t="s">
        <v>161</v>
      </c>
      <c r="G31" s="26" t="s">
        <v>22</v>
      </c>
      <c r="H31" s="26" t="s">
        <v>23</v>
      </c>
      <c r="I31" s="27" t="s">
        <v>162</v>
      </c>
      <c r="J31" s="30">
        <v>40</v>
      </c>
      <c r="K31" s="26" t="s">
        <v>25</v>
      </c>
      <c r="L31" s="26" t="s">
        <v>163</v>
      </c>
      <c r="M31" s="27" t="s">
        <v>140</v>
      </c>
      <c r="N31" s="26" t="s">
        <v>28</v>
      </c>
      <c r="O31" s="27" t="s">
        <v>141</v>
      </c>
      <c r="P31" s="26"/>
    </row>
    <row r="32" ht="24" spans="1:16">
      <c r="A32" s="25">
        <f>IF(D32="","",COUNT($A$2:A31)+1)</f>
        <v>30</v>
      </c>
      <c r="B32" s="26" t="s">
        <v>17</v>
      </c>
      <c r="C32" s="27" t="s">
        <v>164</v>
      </c>
      <c r="D32" s="26" t="s">
        <v>19</v>
      </c>
      <c r="E32" s="26" t="s">
        <v>20</v>
      </c>
      <c r="F32" s="26" t="s">
        <v>165</v>
      </c>
      <c r="G32" s="26" t="s">
        <v>22</v>
      </c>
      <c r="H32" s="26" t="s">
        <v>23</v>
      </c>
      <c r="I32" s="27" t="s">
        <v>158</v>
      </c>
      <c r="J32" s="30">
        <v>20</v>
      </c>
      <c r="K32" s="26" t="s">
        <v>25</v>
      </c>
      <c r="L32" s="26" t="s">
        <v>151</v>
      </c>
      <c r="M32" s="27" t="s">
        <v>140</v>
      </c>
      <c r="N32" s="26" t="s">
        <v>28</v>
      </c>
      <c r="O32" s="27" t="s">
        <v>141</v>
      </c>
      <c r="P32" s="26"/>
    </row>
    <row r="33" ht="24" spans="1:16">
      <c r="A33" s="25">
        <f>IF(D33="","",COUNT($A$2:A32)+1)</f>
        <v>31</v>
      </c>
      <c r="B33" s="26" t="s">
        <v>17</v>
      </c>
      <c r="C33" s="27" t="s">
        <v>166</v>
      </c>
      <c r="D33" s="26" t="s">
        <v>19</v>
      </c>
      <c r="E33" s="26" t="s">
        <v>20</v>
      </c>
      <c r="F33" s="26" t="s">
        <v>167</v>
      </c>
      <c r="G33" s="26" t="s">
        <v>22</v>
      </c>
      <c r="H33" s="26" t="s">
        <v>23</v>
      </c>
      <c r="I33" s="27" t="s">
        <v>138</v>
      </c>
      <c r="J33" s="30">
        <v>20</v>
      </c>
      <c r="K33" s="26" t="s">
        <v>25</v>
      </c>
      <c r="L33" s="26" t="s">
        <v>49</v>
      </c>
      <c r="M33" s="27" t="s">
        <v>140</v>
      </c>
      <c r="N33" s="26" t="s">
        <v>28</v>
      </c>
      <c r="O33" s="27" t="s">
        <v>141</v>
      </c>
      <c r="P33" s="26"/>
    </row>
    <row r="34" ht="24" spans="1:16">
      <c r="A34" s="25">
        <f>IF(D34="","",COUNT($A$2:A33)+1)</f>
        <v>32</v>
      </c>
      <c r="B34" s="26" t="s">
        <v>17</v>
      </c>
      <c r="C34" s="27" t="s">
        <v>168</v>
      </c>
      <c r="D34" s="26" t="s">
        <v>19</v>
      </c>
      <c r="E34" s="26" t="s">
        <v>20</v>
      </c>
      <c r="F34" s="26" t="s">
        <v>169</v>
      </c>
      <c r="G34" s="26" t="s">
        <v>22</v>
      </c>
      <c r="H34" s="26" t="s">
        <v>23</v>
      </c>
      <c r="I34" s="27" t="s">
        <v>170</v>
      </c>
      <c r="J34" s="30">
        <v>270</v>
      </c>
      <c r="K34" s="26" t="s">
        <v>25</v>
      </c>
      <c r="L34" s="26" t="s">
        <v>171</v>
      </c>
      <c r="M34" s="27" t="s">
        <v>172</v>
      </c>
      <c r="N34" s="26" t="s">
        <v>28</v>
      </c>
      <c r="O34" s="27" t="s">
        <v>173</v>
      </c>
      <c r="P34" s="26"/>
    </row>
    <row r="35" ht="24" spans="1:16">
      <c r="A35" s="25">
        <f>IF(D35="","",COUNT($A$2:A34)+1)</f>
        <v>33</v>
      </c>
      <c r="B35" s="26" t="s">
        <v>17</v>
      </c>
      <c r="C35" s="27" t="s">
        <v>174</v>
      </c>
      <c r="D35" s="26" t="s">
        <v>19</v>
      </c>
      <c r="E35" s="26" t="s">
        <v>20</v>
      </c>
      <c r="F35" s="26" t="s">
        <v>175</v>
      </c>
      <c r="G35" s="26" t="s">
        <v>22</v>
      </c>
      <c r="H35" s="26" t="s">
        <v>23</v>
      </c>
      <c r="I35" s="27" t="s">
        <v>176</v>
      </c>
      <c r="J35" s="30">
        <v>250</v>
      </c>
      <c r="K35" s="26" t="s">
        <v>25</v>
      </c>
      <c r="L35" s="26" t="s">
        <v>177</v>
      </c>
      <c r="M35" s="27" t="s">
        <v>172</v>
      </c>
      <c r="N35" s="26" t="s">
        <v>28</v>
      </c>
      <c r="O35" s="27" t="s">
        <v>178</v>
      </c>
      <c r="P35" s="26"/>
    </row>
    <row r="36" ht="24" spans="1:16">
      <c r="A36" s="25">
        <f>IF(D36="","",COUNT($A$2:A35)+1)</f>
        <v>34</v>
      </c>
      <c r="B36" s="26" t="s">
        <v>17</v>
      </c>
      <c r="C36" s="27" t="s">
        <v>179</v>
      </c>
      <c r="D36" s="26" t="s">
        <v>19</v>
      </c>
      <c r="E36" s="26" t="s">
        <v>20</v>
      </c>
      <c r="F36" s="26" t="s">
        <v>180</v>
      </c>
      <c r="G36" s="26" t="s">
        <v>22</v>
      </c>
      <c r="H36" s="26" t="s">
        <v>23</v>
      </c>
      <c r="I36" s="27" t="s">
        <v>181</v>
      </c>
      <c r="J36" s="30">
        <v>240</v>
      </c>
      <c r="K36" s="26" t="s">
        <v>25</v>
      </c>
      <c r="L36" s="26" t="s">
        <v>182</v>
      </c>
      <c r="M36" s="27" t="s">
        <v>172</v>
      </c>
      <c r="N36" s="26" t="s">
        <v>28</v>
      </c>
      <c r="O36" s="27" t="s">
        <v>183</v>
      </c>
      <c r="P36" s="26"/>
    </row>
    <row r="37" ht="24" spans="1:16">
      <c r="A37" s="25">
        <f>IF(D37="","",COUNT($A$2:A36)+1)</f>
        <v>35</v>
      </c>
      <c r="B37" s="26" t="s">
        <v>17</v>
      </c>
      <c r="C37" s="27" t="s">
        <v>184</v>
      </c>
      <c r="D37" s="26" t="s">
        <v>19</v>
      </c>
      <c r="E37" s="26" t="s">
        <v>20</v>
      </c>
      <c r="F37" s="26" t="s">
        <v>185</v>
      </c>
      <c r="G37" s="26" t="s">
        <v>22</v>
      </c>
      <c r="H37" s="26" t="s">
        <v>23</v>
      </c>
      <c r="I37" s="27" t="s">
        <v>181</v>
      </c>
      <c r="J37" s="30">
        <v>240</v>
      </c>
      <c r="K37" s="26" t="s">
        <v>25</v>
      </c>
      <c r="L37" s="26" t="s">
        <v>186</v>
      </c>
      <c r="M37" s="27" t="s">
        <v>172</v>
      </c>
      <c r="N37" s="26" t="s">
        <v>28</v>
      </c>
      <c r="O37" s="27" t="s">
        <v>187</v>
      </c>
      <c r="P37" s="26"/>
    </row>
    <row r="38" ht="24" spans="1:16">
      <c r="A38" s="25">
        <f>IF(D38="","",COUNT($A$2:A37)+1)</f>
        <v>36</v>
      </c>
      <c r="B38" s="26" t="s">
        <v>17</v>
      </c>
      <c r="C38" s="27" t="s">
        <v>188</v>
      </c>
      <c r="D38" s="26" t="s">
        <v>19</v>
      </c>
      <c r="E38" s="26" t="s">
        <v>20</v>
      </c>
      <c r="F38" s="26" t="s">
        <v>189</v>
      </c>
      <c r="G38" s="26" t="s">
        <v>22</v>
      </c>
      <c r="H38" s="26" t="s">
        <v>23</v>
      </c>
      <c r="I38" s="27" t="s">
        <v>181</v>
      </c>
      <c r="J38" s="30">
        <v>240</v>
      </c>
      <c r="K38" s="26" t="s">
        <v>25</v>
      </c>
      <c r="L38" s="26" t="s">
        <v>190</v>
      </c>
      <c r="M38" s="27" t="s">
        <v>172</v>
      </c>
      <c r="N38" s="26" t="s">
        <v>28</v>
      </c>
      <c r="O38" s="27" t="s">
        <v>191</v>
      </c>
      <c r="P38" s="26"/>
    </row>
    <row r="39" ht="24" spans="1:16">
      <c r="A39" s="25">
        <f>IF(D39="","",COUNT($A$2:A38)+1)</f>
        <v>37</v>
      </c>
      <c r="B39" s="26" t="s">
        <v>17</v>
      </c>
      <c r="C39" s="27" t="s">
        <v>192</v>
      </c>
      <c r="D39" s="26" t="s">
        <v>19</v>
      </c>
      <c r="E39" s="26" t="s">
        <v>20</v>
      </c>
      <c r="F39" s="26" t="s">
        <v>193</v>
      </c>
      <c r="G39" s="26" t="s">
        <v>22</v>
      </c>
      <c r="H39" s="26" t="s">
        <v>23</v>
      </c>
      <c r="I39" s="27" t="s">
        <v>194</v>
      </c>
      <c r="J39" s="30">
        <v>125</v>
      </c>
      <c r="K39" s="26" t="s">
        <v>25</v>
      </c>
      <c r="L39" s="26" t="s">
        <v>195</v>
      </c>
      <c r="M39" s="27" t="s">
        <v>196</v>
      </c>
      <c r="N39" s="26" t="s">
        <v>28</v>
      </c>
      <c r="O39" s="27" t="s">
        <v>197</v>
      </c>
      <c r="P39" s="26"/>
    </row>
    <row r="40" ht="36" spans="1:16">
      <c r="A40" s="25">
        <f>IF(D40="","",COUNT($A$2:A39)+1)</f>
        <v>38</v>
      </c>
      <c r="B40" s="26" t="s">
        <v>17</v>
      </c>
      <c r="C40" s="27" t="s">
        <v>198</v>
      </c>
      <c r="D40" s="26" t="s">
        <v>19</v>
      </c>
      <c r="E40" s="26" t="s">
        <v>20</v>
      </c>
      <c r="F40" s="26" t="s">
        <v>199</v>
      </c>
      <c r="G40" s="26" t="s">
        <v>22</v>
      </c>
      <c r="H40" s="26" t="s">
        <v>23</v>
      </c>
      <c r="I40" s="27" t="s">
        <v>200</v>
      </c>
      <c r="J40" s="30">
        <v>100</v>
      </c>
      <c r="K40" s="26" t="s">
        <v>25</v>
      </c>
      <c r="L40" s="26" t="s">
        <v>201</v>
      </c>
      <c r="M40" s="27" t="s">
        <v>202</v>
      </c>
      <c r="N40" s="26" t="s">
        <v>28</v>
      </c>
      <c r="O40" s="27" t="s">
        <v>203</v>
      </c>
      <c r="P40" s="26"/>
    </row>
    <row r="41" ht="36" spans="1:16">
      <c r="A41" s="25">
        <f>IF(D41="","",COUNT($A$2:A40)+1)</f>
        <v>39</v>
      </c>
      <c r="B41" s="26" t="s">
        <v>17</v>
      </c>
      <c r="C41" s="27" t="s">
        <v>204</v>
      </c>
      <c r="D41" s="26" t="s">
        <v>19</v>
      </c>
      <c r="E41" s="26" t="s">
        <v>20</v>
      </c>
      <c r="F41" s="26" t="s">
        <v>205</v>
      </c>
      <c r="G41" s="26" t="s">
        <v>22</v>
      </c>
      <c r="H41" s="26" t="s">
        <v>23</v>
      </c>
      <c r="I41" s="27" t="s">
        <v>206</v>
      </c>
      <c r="J41" s="30">
        <v>80</v>
      </c>
      <c r="K41" s="26" t="s">
        <v>25</v>
      </c>
      <c r="L41" s="26" t="s">
        <v>207</v>
      </c>
      <c r="M41" s="27" t="s">
        <v>208</v>
      </c>
      <c r="N41" s="26" t="s">
        <v>28</v>
      </c>
      <c r="O41" s="27" t="s">
        <v>209</v>
      </c>
      <c r="P41" s="26"/>
    </row>
    <row r="42" ht="84" spans="1:16">
      <c r="A42" s="25">
        <f>IF(D42="","",COUNT($A$2:A41)+1)</f>
        <v>40</v>
      </c>
      <c r="B42" s="26" t="s">
        <v>17</v>
      </c>
      <c r="C42" s="27" t="s">
        <v>210</v>
      </c>
      <c r="D42" s="26" t="s">
        <v>19</v>
      </c>
      <c r="E42" s="26" t="s">
        <v>20</v>
      </c>
      <c r="F42" s="26" t="s">
        <v>211</v>
      </c>
      <c r="G42" s="26" t="s">
        <v>22</v>
      </c>
      <c r="H42" s="26" t="s">
        <v>23</v>
      </c>
      <c r="I42" s="27" t="s">
        <v>154</v>
      </c>
      <c r="J42" s="30">
        <v>30</v>
      </c>
      <c r="K42" s="26" t="s">
        <v>25</v>
      </c>
      <c r="L42" s="26" t="s">
        <v>212</v>
      </c>
      <c r="M42" s="27" t="s">
        <v>213</v>
      </c>
      <c r="N42" s="26" t="s">
        <v>28</v>
      </c>
      <c r="O42" s="27" t="s">
        <v>214</v>
      </c>
      <c r="P42" s="26"/>
    </row>
    <row r="43" ht="84" spans="1:16">
      <c r="A43" s="25">
        <f>IF(D43="","",COUNT($A$2:A42)+1)</f>
        <v>41</v>
      </c>
      <c r="B43" s="26" t="s">
        <v>17</v>
      </c>
      <c r="C43" s="27" t="s">
        <v>215</v>
      </c>
      <c r="D43" s="26" t="s">
        <v>19</v>
      </c>
      <c r="E43" s="26" t="s">
        <v>20</v>
      </c>
      <c r="F43" s="26" t="s">
        <v>216</v>
      </c>
      <c r="G43" s="26" t="s">
        <v>22</v>
      </c>
      <c r="H43" s="26" t="s">
        <v>23</v>
      </c>
      <c r="I43" s="27" t="s">
        <v>154</v>
      </c>
      <c r="J43" s="30">
        <v>20</v>
      </c>
      <c r="K43" s="26" t="s">
        <v>25</v>
      </c>
      <c r="L43" s="26" t="s">
        <v>212</v>
      </c>
      <c r="M43" s="27" t="s">
        <v>217</v>
      </c>
      <c r="N43" s="26" t="s">
        <v>28</v>
      </c>
      <c r="O43" s="27" t="s">
        <v>218</v>
      </c>
      <c r="P43" s="26"/>
    </row>
    <row r="44" ht="24" spans="1:16">
      <c r="A44" s="25">
        <f>IF(D44="","",COUNT($A$2:A43)+1)</f>
        <v>42</v>
      </c>
      <c r="B44" s="26" t="s">
        <v>17</v>
      </c>
      <c r="C44" s="27" t="s">
        <v>219</v>
      </c>
      <c r="D44" s="26" t="s">
        <v>19</v>
      </c>
      <c r="E44" s="26" t="s">
        <v>20</v>
      </c>
      <c r="F44" s="26" t="s">
        <v>220</v>
      </c>
      <c r="G44" s="26" t="s">
        <v>22</v>
      </c>
      <c r="H44" s="26" t="s">
        <v>23</v>
      </c>
      <c r="I44" s="27" t="s">
        <v>221</v>
      </c>
      <c r="J44" s="30">
        <v>80</v>
      </c>
      <c r="K44" s="26" t="s">
        <v>25</v>
      </c>
      <c r="L44" s="26" t="s">
        <v>155</v>
      </c>
      <c r="M44" s="27" t="s">
        <v>222</v>
      </c>
      <c r="N44" s="26" t="s">
        <v>28</v>
      </c>
      <c r="O44" s="27" t="s">
        <v>223</v>
      </c>
      <c r="P44" s="26"/>
    </row>
    <row r="45" ht="36" spans="1:16">
      <c r="A45" s="25">
        <f>IF(D45="","",COUNT($A$2:A44)+1)</f>
        <v>43</v>
      </c>
      <c r="B45" s="26" t="s">
        <v>17</v>
      </c>
      <c r="C45" s="27" t="s">
        <v>224</v>
      </c>
      <c r="D45" s="26" t="s">
        <v>19</v>
      </c>
      <c r="E45" s="26" t="s">
        <v>20</v>
      </c>
      <c r="F45" s="26" t="s">
        <v>225</v>
      </c>
      <c r="G45" s="26" t="s">
        <v>22</v>
      </c>
      <c r="H45" s="26" t="s">
        <v>23</v>
      </c>
      <c r="I45" s="27" t="s">
        <v>226</v>
      </c>
      <c r="J45" s="30">
        <v>500</v>
      </c>
      <c r="K45" s="26" t="s">
        <v>25</v>
      </c>
      <c r="L45" s="26" t="s">
        <v>227</v>
      </c>
      <c r="M45" s="27" t="s">
        <v>228</v>
      </c>
      <c r="N45" s="26" t="s">
        <v>28</v>
      </c>
      <c r="O45" s="27" t="s">
        <v>229</v>
      </c>
      <c r="P45" s="26"/>
    </row>
    <row r="46" ht="72" spans="1:16">
      <c r="A46" s="25">
        <f>IF(D46="","",COUNT($A$2:A45)+1)</f>
        <v>44</v>
      </c>
      <c r="B46" s="26" t="s">
        <v>17</v>
      </c>
      <c r="C46" s="27" t="s">
        <v>230</v>
      </c>
      <c r="D46" s="26" t="s">
        <v>19</v>
      </c>
      <c r="E46" s="26" t="s">
        <v>20</v>
      </c>
      <c r="F46" s="26" t="s">
        <v>231</v>
      </c>
      <c r="G46" s="26" t="s">
        <v>22</v>
      </c>
      <c r="H46" s="26" t="s">
        <v>23</v>
      </c>
      <c r="I46" s="27" t="s">
        <v>232</v>
      </c>
      <c r="J46" s="30">
        <v>58.5</v>
      </c>
      <c r="K46" s="26" t="s">
        <v>25</v>
      </c>
      <c r="L46" s="26" t="s">
        <v>233</v>
      </c>
      <c r="M46" s="27" t="s">
        <v>234</v>
      </c>
      <c r="N46" s="26" t="s">
        <v>28</v>
      </c>
      <c r="O46" s="27" t="s">
        <v>235</v>
      </c>
      <c r="P46" s="26"/>
    </row>
    <row r="47" ht="72" spans="1:16">
      <c r="A47" s="25">
        <f>IF(D47="","",COUNT($A$2:A46)+1)</f>
        <v>45</v>
      </c>
      <c r="B47" s="26" t="s">
        <v>17</v>
      </c>
      <c r="C47" s="27" t="s">
        <v>236</v>
      </c>
      <c r="D47" s="26" t="s">
        <v>19</v>
      </c>
      <c r="E47" s="26" t="s">
        <v>20</v>
      </c>
      <c r="F47" s="26" t="s">
        <v>237</v>
      </c>
      <c r="G47" s="26" t="s">
        <v>22</v>
      </c>
      <c r="H47" s="26" t="s">
        <v>23</v>
      </c>
      <c r="I47" s="27" t="s">
        <v>238</v>
      </c>
      <c r="J47" s="30">
        <v>58.5</v>
      </c>
      <c r="K47" s="26" t="s">
        <v>25</v>
      </c>
      <c r="L47" s="26" t="s">
        <v>239</v>
      </c>
      <c r="M47" s="27" t="s">
        <v>240</v>
      </c>
      <c r="N47" s="26" t="s">
        <v>28</v>
      </c>
      <c r="O47" s="27" t="s">
        <v>235</v>
      </c>
      <c r="P47" s="26"/>
    </row>
    <row r="48" ht="72" spans="1:16">
      <c r="A48" s="25">
        <f>IF(D48="","",COUNT($A$2:A47)+1)</f>
        <v>46</v>
      </c>
      <c r="B48" s="26" t="s">
        <v>17</v>
      </c>
      <c r="C48" s="27" t="s">
        <v>241</v>
      </c>
      <c r="D48" s="26" t="s">
        <v>19</v>
      </c>
      <c r="E48" s="26" t="s">
        <v>20</v>
      </c>
      <c r="F48" s="26" t="s">
        <v>242</v>
      </c>
      <c r="G48" s="26" t="s">
        <v>22</v>
      </c>
      <c r="H48" s="26" t="s">
        <v>23</v>
      </c>
      <c r="I48" s="27" t="s">
        <v>232</v>
      </c>
      <c r="J48" s="30">
        <v>58.5</v>
      </c>
      <c r="K48" s="26" t="s">
        <v>25</v>
      </c>
      <c r="L48" s="26" t="s">
        <v>243</v>
      </c>
      <c r="M48" s="27" t="s">
        <v>244</v>
      </c>
      <c r="N48" s="26" t="s">
        <v>28</v>
      </c>
      <c r="O48" s="27" t="s">
        <v>235</v>
      </c>
      <c r="P48" s="26"/>
    </row>
    <row r="49" ht="84" spans="1:16">
      <c r="A49" s="25">
        <f>IF(D49="","",COUNT($A$2:A48)+1)</f>
        <v>47</v>
      </c>
      <c r="B49" s="26" t="s">
        <v>17</v>
      </c>
      <c r="C49" s="27" t="s">
        <v>245</v>
      </c>
      <c r="D49" s="26" t="s">
        <v>19</v>
      </c>
      <c r="E49" s="26" t="s">
        <v>20</v>
      </c>
      <c r="F49" s="26" t="s">
        <v>246</v>
      </c>
      <c r="G49" s="26" t="s">
        <v>22</v>
      </c>
      <c r="H49" s="26" t="s">
        <v>23</v>
      </c>
      <c r="I49" s="27" t="s">
        <v>247</v>
      </c>
      <c r="J49" s="30">
        <v>21</v>
      </c>
      <c r="K49" s="26" t="s">
        <v>25</v>
      </c>
      <c r="L49" s="26" t="s">
        <v>248</v>
      </c>
      <c r="M49" s="27" t="s">
        <v>249</v>
      </c>
      <c r="N49" s="26" t="s">
        <v>28</v>
      </c>
      <c r="O49" s="27" t="s">
        <v>250</v>
      </c>
      <c r="P49" s="26"/>
    </row>
    <row r="50" ht="84" spans="1:16">
      <c r="A50" s="25">
        <f>IF(D50="","",COUNT($A$2:A49)+1)</f>
        <v>48</v>
      </c>
      <c r="B50" s="26" t="s">
        <v>17</v>
      </c>
      <c r="C50" s="27" t="s">
        <v>251</v>
      </c>
      <c r="D50" s="26" t="s">
        <v>19</v>
      </c>
      <c r="E50" s="26" t="s">
        <v>20</v>
      </c>
      <c r="F50" s="26" t="s">
        <v>252</v>
      </c>
      <c r="G50" s="26" t="s">
        <v>22</v>
      </c>
      <c r="H50" s="26" t="s">
        <v>23</v>
      </c>
      <c r="I50" s="27" t="s">
        <v>253</v>
      </c>
      <c r="J50" s="30">
        <v>120</v>
      </c>
      <c r="K50" s="26" t="s">
        <v>25</v>
      </c>
      <c r="L50" s="26" t="s">
        <v>254</v>
      </c>
      <c r="M50" s="27" t="s">
        <v>255</v>
      </c>
      <c r="N50" s="26" t="s">
        <v>28</v>
      </c>
      <c r="O50" s="27" t="s">
        <v>256</v>
      </c>
      <c r="P50" s="26"/>
    </row>
    <row r="51" ht="84" spans="1:16">
      <c r="A51" s="25">
        <f>IF(D51="","",COUNT($A$2:A50)+1)</f>
        <v>49</v>
      </c>
      <c r="B51" s="26" t="s">
        <v>17</v>
      </c>
      <c r="C51" s="27" t="s">
        <v>257</v>
      </c>
      <c r="D51" s="26" t="s">
        <v>19</v>
      </c>
      <c r="E51" s="26" t="s">
        <v>20</v>
      </c>
      <c r="F51" s="26" t="s">
        <v>258</v>
      </c>
      <c r="G51" s="26" t="s">
        <v>22</v>
      </c>
      <c r="H51" s="26" t="s">
        <v>23</v>
      </c>
      <c r="I51" s="27" t="s">
        <v>259</v>
      </c>
      <c r="J51" s="30">
        <v>120</v>
      </c>
      <c r="K51" s="26" t="s">
        <v>25</v>
      </c>
      <c r="L51" s="26" t="s">
        <v>260</v>
      </c>
      <c r="M51" s="27" t="s">
        <v>261</v>
      </c>
      <c r="N51" s="26" t="s">
        <v>28</v>
      </c>
      <c r="O51" s="27" t="s">
        <v>262</v>
      </c>
      <c r="P51" s="26"/>
    </row>
    <row r="52" ht="84" spans="1:16">
      <c r="A52" s="25">
        <f>IF(D52="","",COUNT($A$2:A51)+1)</f>
        <v>50</v>
      </c>
      <c r="B52" s="26" t="s">
        <v>17</v>
      </c>
      <c r="C52" s="27" t="s">
        <v>263</v>
      </c>
      <c r="D52" s="26" t="s">
        <v>19</v>
      </c>
      <c r="E52" s="26" t="s">
        <v>20</v>
      </c>
      <c r="F52" s="26" t="s">
        <v>264</v>
      </c>
      <c r="G52" s="26" t="s">
        <v>22</v>
      </c>
      <c r="H52" s="26" t="s">
        <v>23</v>
      </c>
      <c r="I52" s="27" t="s">
        <v>265</v>
      </c>
      <c r="J52" s="30">
        <v>60</v>
      </c>
      <c r="K52" s="26" t="s">
        <v>25</v>
      </c>
      <c r="L52" s="26" t="s">
        <v>266</v>
      </c>
      <c r="M52" s="27" t="s">
        <v>267</v>
      </c>
      <c r="N52" s="26" t="s">
        <v>28</v>
      </c>
      <c r="O52" s="27" t="s">
        <v>29</v>
      </c>
      <c r="P52" s="26"/>
    </row>
    <row r="53" ht="84" spans="1:16">
      <c r="A53" s="25">
        <f>IF(D53="","",COUNT($A$2:A52)+1)</f>
        <v>51</v>
      </c>
      <c r="B53" s="26" t="s">
        <v>17</v>
      </c>
      <c r="C53" s="27" t="s">
        <v>268</v>
      </c>
      <c r="D53" s="26" t="s">
        <v>19</v>
      </c>
      <c r="E53" s="26" t="s">
        <v>20</v>
      </c>
      <c r="F53" s="26" t="s">
        <v>269</v>
      </c>
      <c r="G53" s="26" t="s">
        <v>22</v>
      </c>
      <c r="H53" s="26" t="s">
        <v>23</v>
      </c>
      <c r="I53" s="27" t="s">
        <v>270</v>
      </c>
      <c r="J53" s="30">
        <v>100</v>
      </c>
      <c r="K53" s="26" t="s">
        <v>25</v>
      </c>
      <c r="L53" s="26" t="s">
        <v>271</v>
      </c>
      <c r="M53" s="27" t="s">
        <v>272</v>
      </c>
      <c r="N53" s="26" t="s">
        <v>28</v>
      </c>
      <c r="O53" s="27" t="s">
        <v>273</v>
      </c>
      <c r="P53" s="26"/>
    </row>
    <row r="54" ht="108" spans="1:16">
      <c r="A54" s="25">
        <f>IF(D54="","",COUNT($A$2:A53)+1)</f>
        <v>52</v>
      </c>
      <c r="B54" s="26" t="s">
        <v>17</v>
      </c>
      <c r="C54" s="27" t="s">
        <v>274</v>
      </c>
      <c r="D54" s="26" t="s">
        <v>19</v>
      </c>
      <c r="E54" s="26" t="s">
        <v>20</v>
      </c>
      <c r="F54" s="26" t="s">
        <v>275</v>
      </c>
      <c r="G54" s="26" t="s">
        <v>22</v>
      </c>
      <c r="H54" s="26" t="s">
        <v>23</v>
      </c>
      <c r="I54" s="27" t="s">
        <v>276</v>
      </c>
      <c r="J54" s="30">
        <v>96</v>
      </c>
      <c r="K54" s="26" t="s">
        <v>25</v>
      </c>
      <c r="L54" s="26" t="s">
        <v>277</v>
      </c>
      <c r="M54" s="27" t="s">
        <v>278</v>
      </c>
      <c r="N54" s="26" t="s">
        <v>28</v>
      </c>
      <c r="O54" s="27" t="s">
        <v>279</v>
      </c>
      <c r="P54" s="26"/>
    </row>
    <row r="55" ht="108" spans="1:16">
      <c r="A55" s="25">
        <f>IF(D55="","",COUNT($A$2:A54)+1)</f>
        <v>53</v>
      </c>
      <c r="B55" s="26" t="s">
        <v>17</v>
      </c>
      <c r="C55" s="27" t="s">
        <v>280</v>
      </c>
      <c r="D55" s="26" t="s">
        <v>19</v>
      </c>
      <c r="E55" s="26" t="s">
        <v>20</v>
      </c>
      <c r="F55" s="26" t="s">
        <v>281</v>
      </c>
      <c r="G55" s="26" t="s">
        <v>22</v>
      </c>
      <c r="H55" s="26" t="s">
        <v>23</v>
      </c>
      <c r="I55" s="27" t="s">
        <v>282</v>
      </c>
      <c r="J55" s="30">
        <v>57.6</v>
      </c>
      <c r="K55" s="26" t="s">
        <v>25</v>
      </c>
      <c r="L55" s="26" t="s">
        <v>283</v>
      </c>
      <c r="M55" s="27" t="s">
        <v>284</v>
      </c>
      <c r="N55" s="26" t="s">
        <v>28</v>
      </c>
      <c r="O55" s="27" t="s">
        <v>285</v>
      </c>
      <c r="P55" s="26"/>
    </row>
    <row r="56" ht="108" spans="1:16">
      <c r="A56" s="25">
        <f>IF(D56="","",COUNT($A$2:A55)+1)</f>
        <v>54</v>
      </c>
      <c r="B56" s="26" t="s">
        <v>17</v>
      </c>
      <c r="C56" s="27" t="s">
        <v>286</v>
      </c>
      <c r="D56" s="26" t="s">
        <v>19</v>
      </c>
      <c r="E56" s="26" t="s">
        <v>20</v>
      </c>
      <c r="F56" s="26" t="s">
        <v>287</v>
      </c>
      <c r="G56" s="26" t="s">
        <v>22</v>
      </c>
      <c r="H56" s="26" t="s">
        <v>23</v>
      </c>
      <c r="I56" s="27" t="s">
        <v>288</v>
      </c>
      <c r="J56" s="30">
        <v>26.88</v>
      </c>
      <c r="K56" s="26" t="s">
        <v>25</v>
      </c>
      <c r="L56" s="26" t="s">
        <v>289</v>
      </c>
      <c r="M56" s="27" t="s">
        <v>290</v>
      </c>
      <c r="N56" s="26" t="s">
        <v>28</v>
      </c>
      <c r="O56" s="27" t="s">
        <v>291</v>
      </c>
      <c r="P56" s="26"/>
    </row>
    <row r="57" ht="108" spans="1:16">
      <c r="A57" s="25">
        <f>IF(D57="","",COUNT($A$2:A56)+1)</f>
        <v>55</v>
      </c>
      <c r="B57" s="26" t="s">
        <v>17</v>
      </c>
      <c r="C57" s="27" t="s">
        <v>292</v>
      </c>
      <c r="D57" s="26" t="s">
        <v>19</v>
      </c>
      <c r="E57" s="26" t="s">
        <v>20</v>
      </c>
      <c r="F57" s="26" t="s">
        <v>293</v>
      </c>
      <c r="G57" s="26" t="s">
        <v>22</v>
      </c>
      <c r="H57" s="26" t="s">
        <v>23</v>
      </c>
      <c r="I57" s="27" t="s">
        <v>294</v>
      </c>
      <c r="J57" s="30">
        <v>28.8</v>
      </c>
      <c r="K57" s="26" t="s">
        <v>25</v>
      </c>
      <c r="L57" s="26" t="s">
        <v>295</v>
      </c>
      <c r="M57" s="27" t="s">
        <v>296</v>
      </c>
      <c r="N57" s="26" t="s">
        <v>28</v>
      </c>
      <c r="O57" s="27" t="s">
        <v>297</v>
      </c>
      <c r="P57" s="26"/>
    </row>
    <row r="58" ht="108" spans="1:16">
      <c r="A58" s="25">
        <f>IF(D58="","",COUNT($A$2:A57)+1)</f>
        <v>56</v>
      </c>
      <c r="B58" s="26" t="s">
        <v>17</v>
      </c>
      <c r="C58" s="27" t="s">
        <v>298</v>
      </c>
      <c r="D58" s="26" t="s">
        <v>19</v>
      </c>
      <c r="E58" s="26" t="s">
        <v>20</v>
      </c>
      <c r="F58" s="26" t="s">
        <v>299</v>
      </c>
      <c r="G58" s="26" t="s">
        <v>22</v>
      </c>
      <c r="H58" s="26" t="s">
        <v>23</v>
      </c>
      <c r="I58" s="27" t="s">
        <v>300</v>
      </c>
      <c r="J58" s="30">
        <v>28.8</v>
      </c>
      <c r="K58" s="26" t="s">
        <v>25</v>
      </c>
      <c r="L58" s="26" t="s">
        <v>301</v>
      </c>
      <c r="M58" s="27" t="s">
        <v>302</v>
      </c>
      <c r="N58" s="26" t="s">
        <v>28</v>
      </c>
      <c r="O58" s="27" t="s">
        <v>303</v>
      </c>
      <c r="P58" s="26"/>
    </row>
    <row r="59" ht="36" spans="1:16">
      <c r="A59" s="25">
        <f>IF(D59="","",COUNT($A$2:A58)+1)</f>
        <v>57</v>
      </c>
      <c r="B59" s="26" t="s">
        <v>17</v>
      </c>
      <c r="C59" s="27" t="s">
        <v>304</v>
      </c>
      <c r="D59" s="26" t="s">
        <v>19</v>
      </c>
      <c r="E59" s="26" t="s">
        <v>20</v>
      </c>
      <c r="F59" s="26" t="s">
        <v>305</v>
      </c>
      <c r="G59" s="26" t="s">
        <v>22</v>
      </c>
      <c r="H59" s="26" t="s">
        <v>23</v>
      </c>
      <c r="I59" s="27" t="s">
        <v>306</v>
      </c>
      <c r="J59" s="30">
        <v>300</v>
      </c>
      <c r="K59" s="26" t="s">
        <v>25</v>
      </c>
      <c r="L59" s="26" t="s">
        <v>307</v>
      </c>
      <c r="M59" s="27" t="s">
        <v>308</v>
      </c>
      <c r="N59" s="26" t="s">
        <v>28</v>
      </c>
      <c r="O59" s="27" t="s">
        <v>309</v>
      </c>
      <c r="P59" s="26"/>
    </row>
    <row r="60" ht="30" customHeight="1" spans="1:16">
      <c r="A60" s="25">
        <f>IF(D60="","",COUNT($A$2:A59)+1)</f>
        <v>58</v>
      </c>
      <c r="B60" s="26" t="s">
        <v>17</v>
      </c>
      <c r="C60" s="27" t="s">
        <v>310</v>
      </c>
      <c r="D60" s="26" t="s">
        <v>19</v>
      </c>
      <c r="E60" s="26" t="s">
        <v>20</v>
      </c>
      <c r="F60" s="26" t="s">
        <v>311</v>
      </c>
      <c r="G60" s="26" t="s">
        <v>22</v>
      </c>
      <c r="H60" s="26" t="s">
        <v>23</v>
      </c>
      <c r="I60" s="27" t="s">
        <v>312</v>
      </c>
      <c r="J60" s="30">
        <v>240</v>
      </c>
      <c r="K60" s="26" t="s">
        <v>25</v>
      </c>
      <c r="L60" s="26" t="s">
        <v>313</v>
      </c>
      <c r="M60" s="27" t="s">
        <v>314</v>
      </c>
      <c r="N60" s="26" t="s">
        <v>28</v>
      </c>
      <c r="O60" s="27" t="s">
        <v>315</v>
      </c>
      <c r="P60" s="26"/>
    </row>
    <row r="61" ht="36" spans="1:16">
      <c r="A61" s="25">
        <f>IF(D61="","",COUNT($A$2:A60)+1)</f>
        <v>59</v>
      </c>
      <c r="B61" s="26" t="s">
        <v>17</v>
      </c>
      <c r="C61" s="27" t="s">
        <v>316</v>
      </c>
      <c r="D61" s="26" t="s">
        <v>19</v>
      </c>
      <c r="E61" s="26" t="s">
        <v>20</v>
      </c>
      <c r="F61" s="26" t="s">
        <v>317</v>
      </c>
      <c r="G61" s="26" t="s">
        <v>22</v>
      </c>
      <c r="H61" s="26" t="s">
        <v>23</v>
      </c>
      <c r="I61" s="27" t="s">
        <v>318</v>
      </c>
      <c r="J61" s="30">
        <v>280</v>
      </c>
      <c r="K61" s="26" t="s">
        <v>25</v>
      </c>
      <c r="L61" s="26" t="s">
        <v>319</v>
      </c>
      <c r="M61" s="27" t="s">
        <v>314</v>
      </c>
      <c r="N61" s="26" t="s">
        <v>28</v>
      </c>
      <c r="O61" s="27" t="s">
        <v>315</v>
      </c>
      <c r="P61" s="26"/>
    </row>
    <row r="62" ht="24" spans="1:16">
      <c r="A62" s="25">
        <f>IF(D62="","",COUNT($A$2:A61)+1)</f>
        <v>60</v>
      </c>
      <c r="B62" s="26" t="s">
        <v>17</v>
      </c>
      <c r="C62" s="27" t="s">
        <v>320</v>
      </c>
      <c r="D62" s="26" t="s">
        <v>19</v>
      </c>
      <c r="E62" s="26" t="s">
        <v>20</v>
      </c>
      <c r="F62" s="26" t="s">
        <v>17</v>
      </c>
      <c r="G62" s="26" t="s">
        <v>22</v>
      </c>
      <c r="H62" s="26" t="s">
        <v>23</v>
      </c>
      <c r="I62" s="27" t="s">
        <v>321</v>
      </c>
      <c r="J62" s="30">
        <v>3000</v>
      </c>
      <c r="K62" s="26" t="s">
        <v>25</v>
      </c>
      <c r="L62" s="26">
        <v>3778</v>
      </c>
      <c r="M62" s="27" t="s">
        <v>322</v>
      </c>
      <c r="N62" s="26" t="s">
        <v>28</v>
      </c>
      <c r="O62" s="27" t="s">
        <v>323</v>
      </c>
      <c r="P62" s="26"/>
    </row>
    <row r="63" ht="24" spans="1:16">
      <c r="A63" s="25">
        <f>IF(D63="","",COUNT($A$2:A62)+1)</f>
        <v>61</v>
      </c>
      <c r="B63" s="26" t="s">
        <v>17</v>
      </c>
      <c r="C63" s="27" t="s">
        <v>324</v>
      </c>
      <c r="D63" s="26" t="s">
        <v>19</v>
      </c>
      <c r="E63" s="26" t="s">
        <v>20</v>
      </c>
      <c r="F63" s="26" t="s">
        <v>17</v>
      </c>
      <c r="G63" s="26" t="s">
        <v>22</v>
      </c>
      <c r="H63" s="26" t="s">
        <v>23</v>
      </c>
      <c r="I63" s="27" t="s">
        <v>325</v>
      </c>
      <c r="J63" s="30">
        <v>1000</v>
      </c>
      <c r="K63" s="26" t="s">
        <v>25</v>
      </c>
      <c r="L63" s="26">
        <v>1000</v>
      </c>
      <c r="M63" s="27" t="s">
        <v>326</v>
      </c>
      <c r="N63" s="26" t="s">
        <v>28</v>
      </c>
      <c r="O63" s="27" t="s">
        <v>323</v>
      </c>
      <c r="P63" s="26"/>
    </row>
    <row r="64" ht="24" spans="1:16">
      <c r="A64" s="25">
        <f>IF(D64="","",COUNT($A$2:A63)+1)</f>
        <v>62</v>
      </c>
      <c r="B64" s="26" t="s">
        <v>17</v>
      </c>
      <c r="C64" s="27" t="s">
        <v>327</v>
      </c>
      <c r="D64" s="26" t="s">
        <v>19</v>
      </c>
      <c r="E64" s="26" t="s">
        <v>20</v>
      </c>
      <c r="F64" s="26" t="s">
        <v>17</v>
      </c>
      <c r="G64" s="26" t="s">
        <v>22</v>
      </c>
      <c r="H64" s="26" t="s">
        <v>23</v>
      </c>
      <c r="I64" s="27" t="s">
        <v>328</v>
      </c>
      <c r="J64" s="30">
        <v>1000</v>
      </c>
      <c r="K64" s="26" t="s">
        <v>25</v>
      </c>
      <c r="L64" s="26">
        <v>449</v>
      </c>
      <c r="M64" s="27" t="s">
        <v>329</v>
      </c>
      <c r="N64" s="26" t="s">
        <v>28</v>
      </c>
      <c r="O64" s="27" t="s">
        <v>323</v>
      </c>
      <c r="P64" s="26"/>
    </row>
    <row r="65" ht="48" spans="1:16">
      <c r="A65" s="25">
        <f>IF(D65="","",COUNT($A$2:A64)+1)</f>
        <v>63</v>
      </c>
      <c r="B65" s="26" t="s">
        <v>17</v>
      </c>
      <c r="C65" s="27" t="s">
        <v>330</v>
      </c>
      <c r="D65" s="26" t="s">
        <v>19</v>
      </c>
      <c r="E65" s="26" t="s">
        <v>20</v>
      </c>
      <c r="F65" s="26" t="s">
        <v>331</v>
      </c>
      <c r="G65" s="26" t="s">
        <v>22</v>
      </c>
      <c r="H65" s="26" t="s">
        <v>23</v>
      </c>
      <c r="I65" s="27" t="s">
        <v>332</v>
      </c>
      <c r="J65" s="30">
        <v>300</v>
      </c>
      <c r="K65" s="26" t="s">
        <v>25</v>
      </c>
      <c r="L65" s="26" t="s">
        <v>333</v>
      </c>
      <c r="M65" s="27" t="s">
        <v>334</v>
      </c>
      <c r="N65" s="26" t="s">
        <v>28</v>
      </c>
      <c r="O65" s="27" t="s">
        <v>335</v>
      </c>
      <c r="P65" s="26"/>
    </row>
    <row r="66" ht="48" spans="1:16">
      <c r="A66" s="25">
        <f>IF(D66="","",COUNT($A$2:A65)+1)</f>
        <v>64</v>
      </c>
      <c r="B66" s="26" t="s">
        <v>17</v>
      </c>
      <c r="C66" s="27" t="s">
        <v>336</v>
      </c>
      <c r="D66" s="26" t="s">
        <v>19</v>
      </c>
      <c r="E66" s="26" t="s">
        <v>20</v>
      </c>
      <c r="F66" s="26" t="s">
        <v>337</v>
      </c>
      <c r="G66" s="26" t="s">
        <v>22</v>
      </c>
      <c r="H66" s="26" t="s">
        <v>23</v>
      </c>
      <c r="I66" s="27" t="s">
        <v>338</v>
      </c>
      <c r="J66" s="30">
        <v>500</v>
      </c>
      <c r="K66" s="26" t="s">
        <v>25</v>
      </c>
      <c r="L66" s="26" t="s">
        <v>339</v>
      </c>
      <c r="M66" s="27" t="s">
        <v>340</v>
      </c>
      <c r="N66" s="26" t="s">
        <v>28</v>
      </c>
      <c r="O66" s="27" t="s">
        <v>341</v>
      </c>
      <c r="P66" s="26"/>
    </row>
    <row r="67" ht="36" spans="1:16">
      <c r="A67" s="25">
        <f>IF(D67="","",COUNT($A$2:A66)+1)</f>
        <v>65</v>
      </c>
      <c r="B67" s="26" t="s">
        <v>17</v>
      </c>
      <c r="C67" s="27" t="s">
        <v>342</v>
      </c>
      <c r="D67" s="26" t="s">
        <v>343</v>
      </c>
      <c r="E67" s="26" t="s">
        <v>20</v>
      </c>
      <c r="F67" s="26" t="s">
        <v>344</v>
      </c>
      <c r="G67" s="26" t="s">
        <v>22</v>
      </c>
      <c r="H67" s="26" t="s">
        <v>345</v>
      </c>
      <c r="I67" s="27" t="s">
        <v>346</v>
      </c>
      <c r="J67" s="30">
        <v>88.32</v>
      </c>
      <c r="K67" s="26" t="s">
        <v>25</v>
      </c>
      <c r="L67" s="26" t="s">
        <v>347</v>
      </c>
      <c r="M67" s="27" t="s">
        <v>348</v>
      </c>
      <c r="N67" s="26" t="s">
        <v>28</v>
      </c>
      <c r="O67" s="27" t="s">
        <v>349</v>
      </c>
      <c r="P67" s="26"/>
    </row>
    <row r="68" ht="36" spans="1:16">
      <c r="A68" s="25">
        <f>IF(D68="","",COUNT($A$2:A67)+1)</f>
        <v>66</v>
      </c>
      <c r="B68" s="26" t="s">
        <v>17</v>
      </c>
      <c r="C68" s="27" t="s">
        <v>350</v>
      </c>
      <c r="D68" s="26" t="s">
        <v>343</v>
      </c>
      <c r="E68" s="26" t="s">
        <v>20</v>
      </c>
      <c r="F68" s="26" t="s">
        <v>351</v>
      </c>
      <c r="G68" s="26" t="s">
        <v>22</v>
      </c>
      <c r="H68" s="26" t="s">
        <v>345</v>
      </c>
      <c r="I68" s="27" t="s">
        <v>352</v>
      </c>
      <c r="J68" s="30">
        <v>60</v>
      </c>
      <c r="K68" s="26" t="s">
        <v>25</v>
      </c>
      <c r="L68" s="26" t="s">
        <v>353</v>
      </c>
      <c r="M68" s="27" t="s">
        <v>348</v>
      </c>
      <c r="N68" s="26" t="s">
        <v>28</v>
      </c>
      <c r="O68" s="27" t="s">
        <v>349</v>
      </c>
      <c r="P68" s="26"/>
    </row>
    <row r="69" ht="36" spans="1:16">
      <c r="A69" s="25">
        <f>IF(D69="","",COUNT($A$2:A68)+1)</f>
        <v>67</v>
      </c>
      <c r="B69" s="26" t="s">
        <v>17</v>
      </c>
      <c r="C69" s="27" t="s">
        <v>354</v>
      </c>
      <c r="D69" s="26" t="s">
        <v>343</v>
      </c>
      <c r="E69" s="26" t="s">
        <v>20</v>
      </c>
      <c r="F69" s="26" t="s">
        <v>355</v>
      </c>
      <c r="G69" s="26" t="s">
        <v>22</v>
      </c>
      <c r="H69" s="26" t="s">
        <v>345</v>
      </c>
      <c r="I69" s="27" t="s">
        <v>356</v>
      </c>
      <c r="J69" s="30">
        <v>82.8</v>
      </c>
      <c r="K69" s="26" t="s">
        <v>25</v>
      </c>
      <c r="L69" s="26" t="s">
        <v>357</v>
      </c>
      <c r="M69" s="27" t="s">
        <v>348</v>
      </c>
      <c r="N69" s="26" t="s">
        <v>28</v>
      </c>
      <c r="O69" s="27" t="s">
        <v>349</v>
      </c>
      <c r="P69" s="26"/>
    </row>
    <row r="70" ht="24" spans="1:16">
      <c r="A70" s="25">
        <f>IF(D70="","",COUNT($A$2:A69)+1)</f>
        <v>68</v>
      </c>
      <c r="B70" s="26" t="s">
        <v>17</v>
      </c>
      <c r="C70" s="27" t="s">
        <v>358</v>
      </c>
      <c r="D70" s="26" t="s">
        <v>359</v>
      </c>
      <c r="E70" s="26" t="s">
        <v>20</v>
      </c>
      <c r="F70" s="26" t="s">
        <v>17</v>
      </c>
      <c r="G70" s="26" t="s">
        <v>22</v>
      </c>
      <c r="H70" s="26" t="s">
        <v>360</v>
      </c>
      <c r="I70" s="27" t="s">
        <v>361</v>
      </c>
      <c r="J70" s="30">
        <v>986.58</v>
      </c>
      <c r="K70" s="26" t="s">
        <v>25</v>
      </c>
      <c r="L70" s="26">
        <v>2778</v>
      </c>
      <c r="M70" s="27" t="s">
        <v>362</v>
      </c>
      <c r="N70" s="26" t="s">
        <v>28</v>
      </c>
      <c r="O70" s="27" t="s">
        <v>363</v>
      </c>
      <c r="P70" s="26"/>
    </row>
    <row r="71" ht="36" spans="1:16">
      <c r="A71" s="25">
        <f>IF(D71="","",COUNT($A$2:A70)+1)</f>
        <v>69</v>
      </c>
      <c r="B71" s="26" t="s">
        <v>17</v>
      </c>
      <c r="C71" s="27" t="s">
        <v>364</v>
      </c>
      <c r="D71" s="26" t="s">
        <v>365</v>
      </c>
      <c r="E71" s="26" t="s">
        <v>20</v>
      </c>
      <c r="F71" s="26" t="s">
        <v>17</v>
      </c>
      <c r="G71" s="26" t="s">
        <v>22</v>
      </c>
      <c r="H71" s="26" t="s">
        <v>366</v>
      </c>
      <c r="I71" s="27" t="s">
        <v>367</v>
      </c>
      <c r="J71" s="30">
        <v>27.45</v>
      </c>
      <c r="K71" s="26" t="s">
        <v>25</v>
      </c>
      <c r="L71" s="26">
        <v>149</v>
      </c>
      <c r="M71" s="27" t="s">
        <v>368</v>
      </c>
      <c r="N71" s="26" t="s">
        <v>28</v>
      </c>
      <c r="O71" s="27" t="s">
        <v>369</v>
      </c>
      <c r="P71" s="26"/>
    </row>
    <row r="72" ht="36" spans="1:16">
      <c r="A72" s="25">
        <f>IF(D72="","",COUNT($A$2:A71)+1)</f>
        <v>70</v>
      </c>
      <c r="B72" s="26" t="s">
        <v>17</v>
      </c>
      <c r="C72" s="27" t="s">
        <v>370</v>
      </c>
      <c r="D72" s="26" t="s">
        <v>365</v>
      </c>
      <c r="E72" s="26" t="s">
        <v>20</v>
      </c>
      <c r="F72" s="26" t="s">
        <v>17</v>
      </c>
      <c r="G72" s="26" t="s">
        <v>22</v>
      </c>
      <c r="H72" s="26" t="s">
        <v>366</v>
      </c>
      <c r="I72" s="27" t="s">
        <v>371</v>
      </c>
      <c r="J72" s="30">
        <v>28.2</v>
      </c>
      <c r="K72" s="26" t="s">
        <v>25</v>
      </c>
      <c r="L72" s="26">
        <v>184</v>
      </c>
      <c r="M72" s="27" t="s">
        <v>372</v>
      </c>
      <c r="N72" s="26" t="s">
        <v>28</v>
      </c>
      <c r="O72" s="27" t="s">
        <v>373</v>
      </c>
      <c r="P72" s="26"/>
    </row>
    <row r="73" ht="24" spans="1:16">
      <c r="A73" s="25">
        <f>IF(D73="","",COUNT($A$2:A72)+1)</f>
        <v>71</v>
      </c>
      <c r="B73" s="26" t="s">
        <v>17</v>
      </c>
      <c r="C73" s="27" t="s">
        <v>374</v>
      </c>
      <c r="D73" s="26" t="s">
        <v>343</v>
      </c>
      <c r="E73" s="26" t="s">
        <v>20</v>
      </c>
      <c r="F73" s="26" t="s">
        <v>375</v>
      </c>
      <c r="G73" s="26" t="s">
        <v>22</v>
      </c>
      <c r="H73" s="26" t="s">
        <v>345</v>
      </c>
      <c r="I73" s="27" t="s">
        <v>376</v>
      </c>
      <c r="J73" s="30">
        <v>24.12</v>
      </c>
      <c r="K73" s="26" t="s">
        <v>25</v>
      </c>
      <c r="L73" s="26" t="s">
        <v>377</v>
      </c>
      <c r="M73" s="27" t="s">
        <v>378</v>
      </c>
      <c r="N73" s="26" t="s">
        <v>28</v>
      </c>
      <c r="O73" s="27" t="s">
        <v>379</v>
      </c>
      <c r="P73" s="26"/>
    </row>
    <row r="74" ht="24" spans="1:16">
      <c r="A74" s="25">
        <f>IF(D74="","",COUNT($A$2:A73)+1)</f>
        <v>72</v>
      </c>
      <c r="B74" s="26" t="s">
        <v>17</v>
      </c>
      <c r="C74" s="27" t="s">
        <v>380</v>
      </c>
      <c r="D74" s="26" t="s">
        <v>343</v>
      </c>
      <c r="E74" s="26" t="s">
        <v>20</v>
      </c>
      <c r="F74" s="26" t="s">
        <v>381</v>
      </c>
      <c r="G74" s="26" t="s">
        <v>22</v>
      </c>
      <c r="H74" s="26" t="s">
        <v>345</v>
      </c>
      <c r="I74" s="27" t="s">
        <v>382</v>
      </c>
      <c r="J74" s="30">
        <v>36</v>
      </c>
      <c r="K74" s="26" t="s">
        <v>25</v>
      </c>
      <c r="L74" s="26" t="s">
        <v>377</v>
      </c>
      <c r="M74" s="27" t="s">
        <v>378</v>
      </c>
      <c r="N74" s="26" t="s">
        <v>28</v>
      </c>
      <c r="O74" s="27" t="s">
        <v>379</v>
      </c>
      <c r="P74" s="26"/>
    </row>
    <row r="75" ht="24" spans="1:16">
      <c r="A75" s="25">
        <f>IF(D75="","",COUNT($A$2:A74)+1)</f>
        <v>73</v>
      </c>
      <c r="B75" s="26" t="s">
        <v>17</v>
      </c>
      <c r="C75" s="27" t="s">
        <v>383</v>
      </c>
      <c r="D75" s="26" t="s">
        <v>343</v>
      </c>
      <c r="E75" s="26" t="s">
        <v>20</v>
      </c>
      <c r="F75" s="26" t="s">
        <v>384</v>
      </c>
      <c r="G75" s="26" t="s">
        <v>22</v>
      </c>
      <c r="H75" s="26" t="s">
        <v>345</v>
      </c>
      <c r="I75" s="27" t="s">
        <v>385</v>
      </c>
      <c r="J75" s="30">
        <v>165.6</v>
      </c>
      <c r="K75" s="26" t="s">
        <v>25</v>
      </c>
      <c r="L75" s="26" t="s">
        <v>377</v>
      </c>
      <c r="M75" s="27" t="s">
        <v>378</v>
      </c>
      <c r="N75" s="26" t="s">
        <v>28</v>
      </c>
      <c r="O75" s="27" t="s">
        <v>379</v>
      </c>
      <c r="P75" s="26"/>
    </row>
    <row r="76" ht="24" spans="1:16">
      <c r="A76" s="25">
        <f>IF(D76="","",COUNT($A$2:A75)+1)</f>
        <v>74</v>
      </c>
      <c r="B76" s="26" t="s">
        <v>17</v>
      </c>
      <c r="C76" s="27" t="s">
        <v>386</v>
      </c>
      <c r="D76" s="26" t="s">
        <v>343</v>
      </c>
      <c r="E76" s="26" t="s">
        <v>20</v>
      </c>
      <c r="F76" s="26" t="s">
        <v>64</v>
      </c>
      <c r="G76" s="26" t="s">
        <v>22</v>
      </c>
      <c r="H76" s="26" t="s">
        <v>345</v>
      </c>
      <c r="I76" s="27" t="s">
        <v>387</v>
      </c>
      <c r="J76" s="30">
        <v>86.4</v>
      </c>
      <c r="K76" s="26" t="s">
        <v>25</v>
      </c>
      <c r="L76" s="26" t="s">
        <v>377</v>
      </c>
      <c r="M76" s="27" t="s">
        <v>378</v>
      </c>
      <c r="N76" s="26" t="s">
        <v>28</v>
      </c>
      <c r="O76" s="27" t="s">
        <v>379</v>
      </c>
      <c r="P76" s="26"/>
    </row>
    <row r="77" ht="24" spans="1:16">
      <c r="A77" s="25">
        <f>IF(D77="","",COUNT($A$2:A76)+1)</f>
        <v>75</v>
      </c>
      <c r="B77" s="26" t="s">
        <v>17</v>
      </c>
      <c r="C77" s="27" t="s">
        <v>388</v>
      </c>
      <c r="D77" s="26" t="s">
        <v>343</v>
      </c>
      <c r="E77" s="26" t="s">
        <v>20</v>
      </c>
      <c r="F77" s="26" t="s">
        <v>389</v>
      </c>
      <c r="G77" s="26" t="s">
        <v>22</v>
      </c>
      <c r="H77" s="26" t="s">
        <v>345</v>
      </c>
      <c r="I77" s="27" t="s">
        <v>390</v>
      </c>
      <c r="J77" s="30">
        <v>138.24</v>
      </c>
      <c r="K77" s="26" t="s">
        <v>25</v>
      </c>
      <c r="L77" s="26" t="s">
        <v>377</v>
      </c>
      <c r="M77" s="27" t="s">
        <v>378</v>
      </c>
      <c r="N77" s="26" t="s">
        <v>28</v>
      </c>
      <c r="O77" s="27" t="s">
        <v>379</v>
      </c>
      <c r="P77" s="26"/>
    </row>
    <row r="78" ht="24" spans="1:16">
      <c r="A78" s="25">
        <f>IF(D78="","",COUNT($A$2:A77)+1)</f>
        <v>76</v>
      </c>
      <c r="B78" s="26" t="s">
        <v>17</v>
      </c>
      <c r="C78" s="27" t="s">
        <v>391</v>
      </c>
      <c r="D78" s="26" t="s">
        <v>343</v>
      </c>
      <c r="E78" s="26" t="s">
        <v>20</v>
      </c>
      <c r="F78" s="26" t="s">
        <v>392</v>
      </c>
      <c r="G78" s="26" t="s">
        <v>22</v>
      </c>
      <c r="H78" s="26" t="s">
        <v>345</v>
      </c>
      <c r="I78" s="27" t="s">
        <v>393</v>
      </c>
      <c r="J78" s="30">
        <v>113.04</v>
      </c>
      <c r="K78" s="26" t="s">
        <v>25</v>
      </c>
      <c r="L78" s="26" t="s">
        <v>377</v>
      </c>
      <c r="M78" s="27" t="s">
        <v>378</v>
      </c>
      <c r="N78" s="26" t="s">
        <v>28</v>
      </c>
      <c r="O78" s="27" t="s">
        <v>379</v>
      </c>
      <c r="P78" s="26"/>
    </row>
    <row r="79" ht="24" spans="1:16">
      <c r="A79" s="25">
        <f>IF(D79="","",COUNT($A$2:A78)+1)</f>
        <v>77</v>
      </c>
      <c r="B79" s="26" t="s">
        <v>17</v>
      </c>
      <c r="C79" s="27" t="s">
        <v>394</v>
      </c>
      <c r="D79" s="26" t="s">
        <v>343</v>
      </c>
      <c r="E79" s="26" t="s">
        <v>20</v>
      </c>
      <c r="F79" s="26" t="s">
        <v>395</v>
      </c>
      <c r="G79" s="26" t="s">
        <v>22</v>
      </c>
      <c r="H79" s="26" t="s">
        <v>345</v>
      </c>
      <c r="I79" s="27" t="s">
        <v>396</v>
      </c>
      <c r="J79" s="30">
        <v>102.24</v>
      </c>
      <c r="K79" s="26" t="s">
        <v>25</v>
      </c>
      <c r="L79" s="26" t="s">
        <v>377</v>
      </c>
      <c r="M79" s="27" t="s">
        <v>378</v>
      </c>
      <c r="N79" s="26" t="s">
        <v>28</v>
      </c>
      <c r="O79" s="27" t="s">
        <v>379</v>
      </c>
      <c r="P79" s="26"/>
    </row>
    <row r="80" ht="24" spans="1:16">
      <c r="A80" s="25">
        <f>IF(D80="","",COUNT($A$2:A79)+1)</f>
        <v>78</v>
      </c>
      <c r="B80" s="26" t="s">
        <v>17</v>
      </c>
      <c r="C80" s="27" t="s">
        <v>397</v>
      </c>
      <c r="D80" s="26" t="s">
        <v>343</v>
      </c>
      <c r="E80" s="26" t="s">
        <v>20</v>
      </c>
      <c r="F80" s="26" t="s">
        <v>398</v>
      </c>
      <c r="G80" s="26" t="s">
        <v>22</v>
      </c>
      <c r="H80" s="26" t="s">
        <v>345</v>
      </c>
      <c r="I80" s="27" t="s">
        <v>399</v>
      </c>
      <c r="J80" s="30">
        <v>169.2</v>
      </c>
      <c r="K80" s="26" t="s">
        <v>25</v>
      </c>
      <c r="L80" s="26" t="s">
        <v>377</v>
      </c>
      <c r="M80" s="27" t="s">
        <v>378</v>
      </c>
      <c r="N80" s="26" t="s">
        <v>28</v>
      </c>
      <c r="O80" s="27" t="s">
        <v>379</v>
      </c>
      <c r="P80" s="26"/>
    </row>
    <row r="81" ht="24" spans="1:16">
      <c r="A81" s="25">
        <f>IF(D81="","",COUNT($A$2:A80)+1)</f>
        <v>79</v>
      </c>
      <c r="B81" s="26" t="s">
        <v>17</v>
      </c>
      <c r="C81" s="27" t="s">
        <v>400</v>
      </c>
      <c r="D81" s="26" t="s">
        <v>343</v>
      </c>
      <c r="E81" s="26" t="s">
        <v>20</v>
      </c>
      <c r="F81" s="26" t="s">
        <v>401</v>
      </c>
      <c r="G81" s="26" t="s">
        <v>22</v>
      </c>
      <c r="H81" s="26" t="s">
        <v>345</v>
      </c>
      <c r="I81" s="27" t="s">
        <v>402</v>
      </c>
      <c r="J81" s="30">
        <v>198</v>
      </c>
      <c r="K81" s="26" t="s">
        <v>25</v>
      </c>
      <c r="L81" s="26" t="s">
        <v>377</v>
      </c>
      <c r="M81" s="27" t="s">
        <v>378</v>
      </c>
      <c r="N81" s="26" t="s">
        <v>28</v>
      </c>
      <c r="O81" s="27" t="s">
        <v>379</v>
      </c>
      <c r="P81" s="26"/>
    </row>
    <row r="82" ht="24" spans="1:16">
      <c r="A82" s="25">
        <f>IF(D82="","",COUNT($A$2:A81)+1)</f>
        <v>80</v>
      </c>
      <c r="B82" s="26" t="s">
        <v>17</v>
      </c>
      <c r="C82" s="27" t="s">
        <v>403</v>
      </c>
      <c r="D82" s="26" t="s">
        <v>343</v>
      </c>
      <c r="E82" s="26" t="s">
        <v>20</v>
      </c>
      <c r="F82" s="26" t="s">
        <v>404</v>
      </c>
      <c r="G82" s="26" t="s">
        <v>22</v>
      </c>
      <c r="H82" s="26" t="s">
        <v>345</v>
      </c>
      <c r="I82" s="27" t="s">
        <v>405</v>
      </c>
      <c r="J82" s="30">
        <v>190.19</v>
      </c>
      <c r="K82" s="26" t="s">
        <v>25</v>
      </c>
      <c r="L82" s="26" t="s">
        <v>377</v>
      </c>
      <c r="M82" s="27" t="s">
        <v>378</v>
      </c>
      <c r="N82" s="26" t="s">
        <v>28</v>
      </c>
      <c r="O82" s="27" t="s">
        <v>379</v>
      </c>
      <c r="P82" s="26"/>
    </row>
    <row r="83" ht="24" spans="1:16">
      <c r="A83" s="25">
        <f>IF(D83="","",COUNT($A$2:A82)+1)</f>
        <v>81</v>
      </c>
      <c r="B83" s="26" t="s">
        <v>17</v>
      </c>
      <c r="C83" s="27" t="s">
        <v>406</v>
      </c>
      <c r="D83" s="26" t="s">
        <v>343</v>
      </c>
      <c r="E83" s="26" t="s">
        <v>20</v>
      </c>
      <c r="F83" s="26" t="s">
        <v>407</v>
      </c>
      <c r="G83" s="26" t="s">
        <v>22</v>
      </c>
      <c r="H83" s="26" t="s">
        <v>345</v>
      </c>
      <c r="I83" s="27" t="s">
        <v>408</v>
      </c>
      <c r="J83" s="30">
        <v>135</v>
      </c>
      <c r="K83" s="26" t="s">
        <v>25</v>
      </c>
      <c r="L83" s="26" t="s">
        <v>377</v>
      </c>
      <c r="M83" s="27" t="s">
        <v>378</v>
      </c>
      <c r="N83" s="26" t="s">
        <v>28</v>
      </c>
      <c r="O83" s="27" t="s">
        <v>379</v>
      </c>
      <c r="P83" s="26"/>
    </row>
    <row r="84" ht="24" spans="1:16">
      <c r="A84" s="25">
        <f>IF(D84="","",COUNT($A$2:A83)+1)</f>
        <v>82</v>
      </c>
      <c r="B84" s="26" t="s">
        <v>17</v>
      </c>
      <c r="C84" s="27" t="s">
        <v>409</v>
      </c>
      <c r="D84" s="26" t="s">
        <v>343</v>
      </c>
      <c r="E84" s="26" t="s">
        <v>20</v>
      </c>
      <c r="F84" s="26" t="s">
        <v>410</v>
      </c>
      <c r="G84" s="26" t="s">
        <v>22</v>
      </c>
      <c r="H84" s="26" t="s">
        <v>345</v>
      </c>
      <c r="I84" s="27" t="s">
        <v>411</v>
      </c>
      <c r="J84" s="30">
        <v>153.36</v>
      </c>
      <c r="K84" s="26" t="s">
        <v>25</v>
      </c>
      <c r="L84" s="26" t="s">
        <v>377</v>
      </c>
      <c r="M84" s="27" t="s">
        <v>378</v>
      </c>
      <c r="N84" s="26" t="s">
        <v>28</v>
      </c>
      <c r="O84" s="27" t="s">
        <v>379</v>
      </c>
      <c r="P84" s="26"/>
    </row>
    <row r="85" ht="24" spans="1:16">
      <c r="A85" s="25">
        <f>IF(D85="","",COUNT($A$2:A84)+1)</f>
        <v>83</v>
      </c>
      <c r="B85" s="26" t="s">
        <v>17</v>
      </c>
      <c r="C85" s="27" t="s">
        <v>412</v>
      </c>
      <c r="D85" s="26" t="s">
        <v>343</v>
      </c>
      <c r="E85" s="26" t="s">
        <v>20</v>
      </c>
      <c r="F85" s="26" t="s">
        <v>413</v>
      </c>
      <c r="G85" s="26" t="s">
        <v>22</v>
      </c>
      <c r="H85" s="26" t="s">
        <v>345</v>
      </c>
      <c r="I85" s="27" t="s">
        <v>414</v>
      </c>
      <c r="J85" s="30">
        <v>235.89</v>
      </c>
      <c r="K85" s="26" t="s">
        <v>25</v>
      </c>
      <c r="L85" s="26" t="s">
        <v>377</v>
      </c>
      <c r="M85" s="27" t="s">
        <v>378</v>
      </c>
      <c r="N85" s="26" t="s">
        <v>28</v>
      </c>
      <c r="O85" s="27" t="s">
        <v>379</v>
      </c>
      <c r="P85" s="26"/>
    </row>
    <row r="86" ht="24" spans="1:16">
      <c r="A86" s="25">
        <f>IF(D86="","",COUNT($A$2:A85)+1)</f>
        <v>84</v>
      </c>
      <c r="B86" s="26" t="s">
        <v>17</v>
      </c>
      <c r="C86" s="27" t="s">
        <v>415</v>
      </c>
      <c r="D86" s="26" t="s">
        <v>343</v>
      </c>
      <c r="E86" s="26" t="s">
        <v>20</v>
      </c>
      <c r="F86" s="26" t="s">
        <v>416</v>
      </c>
      <c r="G86" s="26" t="s">
        <v>22</v>
      </c>
      <c r="H86" s="26" t="s">
        <v>345</v>
      </c>
      <c r="I86" s="27" t="s">
        <v>417</v>
      </c>
      <c r="J86" s="30">
        <v>128.7</v>
      </c>
      <c r="K86" s="26" t="s">
        <v>25</v>
      </c>
      <c r="L86" s="26" t="s">
        <v>377</v>
      </c>
      <c r="M86" s="27" t="s">
        <v>378</v>
      </c>
      <c r="N86" s="26" t="s">
        <v>28</v>
      </c>
      <c r="O86" s="27" t="s">
        <v>379</v>
      </c>
      <c r="P86" s="26"/>
    </row>
    <row r="87" ht="24" spans="1:16">
      <c r="A87" s="25">
        <f>IF(D87="","",COUNT($A$2:A86)+1)</f>
        <v>85</v>
      </c>
      <c r="B87" s="26" t="s">
        <v>17</v>
      </c>
      <c r="C87" s="27" t="s">
        <v>418</v>
      </c>
      <c r="D87" s="26" t="s">
        <v>343</v>
      </c>
      <c r="E87" s="26" t="s">
        <v>20</v>
      </c>
      <c r="F87" s="26" t="s">
        <v>419</v>
      </c>
      <c r="G87" s="26" t="s">
        <v>22</v>
      </c>
      <c r="H87" s="26" t="s">
        <v>345</v>
      </c>
      <c r="I87" s="27" t="s">
        <v>420</v>
      </c>
      <c r="J87" s="30">
        <v>129.6</v>
      </c>
      <c r="K87" s="26" t="s">
        <v>25</v>
      </c>
      <c r="L87" s="26" t="s">
        <v>377</v>
      </c>
      <c r="M87" s="27" t="s">
        <v>378</v>
      </c>
      <c r="N87" s="26" t="s">
        <v>28</v>
      </c>
      <c r="O87" s="27" t="s">
        <v>379</v>
      </c>
      <c r="P87" s="26"/>
    </row>
    <row r="88" ht="24" spans="1:16">
      <c r="A88" s="25">
        <f>IF(D88="","",COUNT($A$2:A87)+1)</f>
        <v>86</v>
      </c>
      <c r="B88" s="26" t="s">
        <v>17</v>
      </c>
      <c r="C88" s="27" t="s">
        <v>421</v>
      </c>
      <c r="D88" s="26" t="s">
        <v>343</v>
      </c>
      <c r="E88" s="26" t="s">
        <v>20</v>
      </c>
      <c r="F88" s="26" t="s">
        <v>422</v>
      </c>
      <c r="G88" s="26" t="s">
        <v>22</v>
      </c>
      <c r="H88" s="26" t="s">
        <v>345</v>
      </c>
      <c r="I88" s="27" t="s">
        <v>423</v>
      </c>
      <c r="J88" s="30">
        <v>126.72</v>
      </c>
      <c r="K88" s="26" t="s">
        <v>25</v>
      </c>
      <c r="L88" s="26" t="s">
        <v>377</v>
      </c>
      <c r="M88" s="27" t="s">
        <v>378</v>
      </c>
      <c r="N88" s="26" t="s">
        <v>28</v>
      </c>
      <c r="O88" s="27" t="s">
        <v>379</v>
      </c>
      <c r="P88" s="26"/>
    </row>
    <row r="89" ht="24" spans="1:16">
      <c r="A89" s="25">
        <f>IF(D89="","",COUNT($A$2:A88)+1)</f>
        <v>87</v>
      </c>
      <c r="B89" s="26" t="s">
        <v>17</v>
      </c>
      <c r="C89" s="27" t="s">
        <v>424</v>
      </c>
      <c r="D89" s="26" t="s">
        <v>343</v>
      </c>
      <c r="E89" s="26" t="s">
        <v>20</v>
      </c>
      <c r="F89" s="26" t="s">
        <v>425</v>
      </c>
      <c r="G89" s="26" t="s">
        <v>22</v>
      </c>
      <c r="H89" s="26" t="s">
        <v>345</v>
      </c>
      <c r="I89" s="27" t="s">
        <v>426</v>
      </c>
      <c r="J89" s="30">
        <v>113.76</v>
      </c>
      <c r="K89" s="26" t="s">
        <v>25</v>
      </c>
      <c r="L89" s="26" t="s">
        <v>377</v>
      </c>
      <c r="M89" s="27" t="s">
        <v>378</v>
      </c>
      <c r="N89" s="26" t="s">
        <v>28</v>
      </c>
      <c r="O89" s="27" t="s">
        <v>379</v>
      </c>
      <c r="P89" s="26"/>
    </row>
    <row r="90" ht="24" spans="1:16">
      <c r="A90" s="25">
        <f>IF(D90="","",COUNT($A$2:A89)+1)</f>
        <v>88</v>
      </c>
      <c r="B90" s="26" t="s">
        <v>17</v>
      </c>
      <c r="C90" s="27" t="s">
        <v>427</v>
      </c>
      <c r="D90" s="26" t="s">
        <v>343</v>
      </c>
      <c r="E90" s="26" t="s">
        <v>20</v>
      </c>
      <c r="F90" s="26" t="s">
        <v>428</v>
      </c>
      <c r="G90" s="26" t="s">
        <v>22</v>
      </c>
      <c r="H90" s="26" t="s">
        <v>345</v>
      </c>
      <c r="I90" s="27" t="s">
        <v>426</v>
      </c>
      <c r="J90" s="30">
        <v>113.76</v>
      </c>
      <c r="K90" s="26" t="s">
        <v>25</v>
      </c>
      <c r="L90" s="26" t="s">
        <v>377</v>
      </c>
      <c r="M90" s="27" t="s">
        <v>378</v>
      </c>
      <c r="N90" s="26" t="s">
        <v>28</v>
      </c>
      <c r="O90" s="27" t="s">
        <v>379</v>
      </c>
      <c r="P90" s="26"/>
    </row>
    <row r="91" ht="24" spans="1:16">
      <c r="A91" s="25">
        <f>IF(D91="","",COUNT($A$2:A90)+1)</f>
        <v>89</v>
      </c>
      <c r="B91" s="26" t="s">
        <v>17</v>
      </c>
      <c r="C91" s="27" t="s">
        <v>429</v>
      </c>
      <c r="D91" s="26" t="s">
        <v>343</v>
      </c>
      <c r="E91" s="26" t="s">
        <v>20</v>
      </c>
      <c r="F91" s="26" t="s">
        <v>430</v>
      </c>
      <c r="G91" s="26" t="s">
        <v>22</v>
      </c>
      <c r="H91" s="26" t="s">
        <v>345</v>
      </c>
      <c r="I91" s="27" t="s">
        <v>431</v>
      </c>
      <c r="J91" s="30">
        <v>80.28</v>
      </c>
      <c r="K91" s="26" t="s">
        <v>25</v>
      </c>
      <c r="L91" s="26" t="s">
        <v>377</v>
      </c>
      <c r="M91" s="27" t="s">
        <v>378</v>
      </c>
      <c r="N91" s="26" t="s">
        <v>28</v>
      </c>
      <c r="O91" s="27" t="s">
        <v>379</v>
      </c>
      <c r="P91" s="26"/>
    </row>
    <row r="92" ht="24" spans="1:16">
      <c r="A92" s="25">
        <f>IF(D92="","",COUNT($A$2:A91)+1)</f>
        <v>90</v>
      </c>
      <c r="B92" s="26" t="s">
        <v>17</v>
      </c>
      <c r="C92" s="27" t="s">
        <v>432</v>
      </c>
      <c r="D92" s="26" t="s">
        <v>343</v>
      </c>
      <c r="E92" s="26" t="s">
        <v>20</v>
      </c>
      <c r="F92" s="26" t="s">
        <v>433</v>
      </c>
      <c r="G92" s="26" t="s">
        <v>22</v>
      </c>
      <c r="H92" s="26" t="s">
        <v>345</v>
      </c>
      <c r="I92" s="27" t="s">
        <v>434</v>
      </c>
      <c r="J92" s="30">
        <v>98.55</v>
      </c>
      <c r="K92" s="26" t="s">
        <v>25</v>
      </c>
      <c r="L92" s="26" t="s">
        <v>377</v>
      </c>
      <c r="M92" s="27" t="s">
        <v>378</v>
      </c>
      <c r="N92" s="26" t="s">
        <v>28</v>
      </c>
      <c r="O92" s="27" t="s">
        <v>379</v>
      </c>
      <c r="P92" s="26"/>
    </row>
    <row r="93" ht="24" spans="1:16">
      <c r="A93" s="25">
        <f>IF(D93="","",COUNT($A$2:A92)+1)</f>
        <v>91</v>
      </c>
      <c r="B93" s="26" t="s">
        <v>17</v>
      </c>
      <c r="C93" s="27" t="s">
        <v>435</v>
      </c>
      <c r="D93" s="26" t="s">
        <v>343</v>
      </c>
      <c r="E93" s="26" t="s">
        <v>20</v>
      </c>
      <c r="F93" s="26" t="s">
        <v>436</v>
      </c>
      <c r="G93" s="26" t="s">
        <v>22</v>
      </c>
      <c r="H93" s="26" t="s">
        <v>345</v>
      </c>
      <c r="I93" s="27" t="s">
        <v>437</v>
      </c>
      <c r="J93" s="30">
        <v>219.6</v>
      </c>
      <c r="K93" s="26" t="s">
        <v>25</v>
      </c>
      <c r="L93" s="26" t="s">
        <v>438</v>
      </c>
      <c r="M93" s="27" t="s">
        <v>439</v>
      </c>
      <c r="N93" s="26" t="s">
        <v>28</v>
      </c>
      <c r="O93" s="27" t="s">
        <v>440</v>
      </c>
      <c r="P93" s="26"/>
    </row>
    <row r="94" ht="24" spans="1:16">
      <c r="A94" s="25">
        <f>IF(D94="","",COUNT($A$2:A93)+1)</f>
        <v>92</v>
      </c>
      <c r="B94" s="26" t="s">
        <v>17</v>
      </c>
      <c r="C94" s="27" t="s">
        <v>441</v>
      </c>
      <c r="D94" s="26" t="s">
        <v>343</v>
      </c>
      <c r="E94" s="26" t="s">
        <v>20</v>
      </c>
      <c r="F94" s="26" t="s">
        <v>442</v>
      </c>
      <c r="G94" s="26" t="s">
        <v>22</v>
      </c>
      <c r="H94" s="26" t="s">
        <v>345</v>
      </c>
      <c r="I94" s="27" t="s">
        <v>443</v>
      </c>
      <c r="J94" s="30">
        <v>115</v>
      </c>
      <c r="K94" s="26" t="s">
        <v>25</v>
      </c>
      <c r="L94" s="26" t="s">
        <v>444</v>
      </c>
      <c r="M94" s="27" t="s">
        <v>445</v>
      </c>
      <c r="N94" s="26" t="s">
        <v>28</v>
      </c>
      <c r="O94" s="27" t="s">
        <v>446</v>
      </c>
      <c r="P94" s="26"/>
    </row>
    <row r="95" ht="24" spans="1:16">
      <c r="A95" s="25">
        <f>IF(D95="","",COUNT($A$2:A94)+1)</f>
        <v>93</v>
      </c>
      <c r="B95" s="26" t="s">
        <v>17</v>
      </c>
      <c r="C95" s="27" t="s">
        <v>447</v>
      </c>
      <c r="D95" s="26" t="s">
        <v>343</v>
      </c>
      <c r="E95" s="26" t="s">
        <v>20</v>
      </c>
      <c r="F95" s="26" t="s">
        <v>448</v>
      </c>
      <c r="G95" s="26" t="s">
        <v>22</v>
      </c>
      <c r="H95" s="26" t="s">
        <v>345</v>
      </c>
      <c r="I95" s="27" t="s">
        <v>449</v>
      </c>
      <c r="J95" s="30">
        <v>100</v>
      </c>
      <c r="K95" s="26" t="s">
        <v>25</v>
      </c>
      <c r="L95" s="26" t="s">
        <v>83</v>
      </c>
      <c r="M95" s="27" t="s">
        <v>450</v>
      </c>
      <c r="N95" s="26" t="s">
        <v>28</v>
      </c>
      <c r="O95" s="27" t="s">
        <v>451</v>
      </c>
      <c r="P95" s="26"/>
    </row>
    <row r="96" ht="24" spans="1:16">
      <c r="A96" s="25">
        <f>IF(D96="","",COUNT($A$2:A95)+1)</f>
        <v>94</v>
      </c>
      <c r="B96" s="26" t="s">
        <v>17</v>
      </c>
      <c r="C96" s="27" t="s">
        <v>452</v>
      </c>
      <c r="D96" s="26" t="s">
        <v>343</v>
      </c>
      <c r="E96" s="26" t="s">
        <v>20</v>
      </c>
      <c r="F96" s="26" t="s">
        <v>97</v>
      </c>
      <c r="G96" s="26" t="s">
        <v>22</v>
      </c>
      <c r="H96" s="26" t="s">
        <v>345</v>
      </c>
      <c r="I96" s="27" t="s">
        <v>453</v>
      </c>
      <c r="J96" s="30">
        <v>200</v>
      </c>
      <c r="K96" s="26" t="s">
        <v>25</v>
      </c>
      <c r="L96" s="26" t="s">
        <v>98</v>
      </c>
      <c r="M96" s="27" t="s">
        <v>454</v>
      </c>
      <c r="N96" s="26" t="s">
        <v>28</v>
      </c>
      <c r="O96" s="27" t="s">
        <v>455</v>
      </c>
      <c r="P96" s="26"/>
    </row>
    <row r="97" ht="24" spans="1:16">
      <c r="A97" s="25">
        <f>IF(D97="","",COUNT($A$2:A96)+1)</f>
        <v>95</v>
      </c>
      <c r="B97" s="26" t="s">
        <v>17</v>
      </c>
      <c r="C97" s="27" t="s">
        <v>456</v>
      </c>
      <c r="D97" s="26" t="s">
        <v>343</v>
      </c>
      <c r="E97" s="26" t="s">
        <v>20</v>
      </c>
      <c r="F97" s="26" t="s">
        <v>122</v>
      </c>
      <c r="G97" s="26" t="s">
        <v>22</v>
      </c>
      <c r="H97" s="26" t="s">
        <v>345</v>
      </c>
      <c r="I97" s="27" t="s">
        <v>457</v>
      </c>
      <c r="J97" s="30">
        <v>15</v>
      </c>
      <c r="K97" s="26" t="s">
        <v>25</v>
      </c>
      <c r="L97" s="26" t="s">
        <v>458</v>
      </c>
      <c r="M97" s="27" t="s">
        <v>459</v>
      </c>
      <c r="N97" s="26" t="s">
        <v>28</v>
      </c>
      <c r="O97" s="27" t="s">
        <v>460</v>
      </c>
      <c r="P97" s="26"/>
    </row>
    <row r="98" ht="24" spans="1:16">
      <c r="A98" s="25">
        <f>IF(D98="","",COUNT($A$2:A97)+1)</f>
        <v>96</v>
      </c>
      <c r="B98" s="26" t="s">
        <v>17</v>
      </c>
      <c r="C98" s="27" t="s">
        <v>461</v>
      </c>
      <c r="D98" s="26" t="s">
        <v>343</v>
      </c>
      <c r="E98" s="26" t="s">
        <v>20</v>
      </c>
      <c r="F98" s="26" t="s">
        <v>102</v>
      </c>
      <c r="G98" s="26" t="s">
        <v>22</v>
      </c>
      <c r="H98" s="26" t="s">
        <v>345</v>
      </c>
      <c r="I98" s="27" t="s">
        <v>462</v>
      </c>
      <c r="J98" s="30">
        <v>40</v>
      </c>
      <c r="K98" s="26" t="s">
        <v>25</v>
      </c>
      <c r="L98" s="26" t="s">
        <v>463</v>
      </c>
      <c r="M98" s="27" t="s">
        <v>459</v>
      </c>
      <c r="N98" s="26" t="s">
        <v>28</v>
      </c>
      <c r="O98" s="27" t="s">
        <v>460</v>
      </c>
      <c r="P98" s="26"/>
    </row>
    <row r="99" ht="24" spans="1:16">
      <c r="A99" s="25">
        <f>IF(D99="","",COUNT($A$2:A98)+1)</f>
        <v>97</v>
      </c>
      <c r="B99" s="26" t="s">
        <v>17</v>
      </c>
      <c r="C99" s="27" t="s">
        <v>464</v>
      </c>
      <c r="D99" s="26" t="s">
        <v>343</v>
      </c>
      <c r="E99" s="26" t="s">
        <v>20</v>
      </c>
      <c r="F99" s="26" t="s">
        <v>118</v>
      </c>
      <c r="G99" s="26" t="s">
        <v>22</v>
      </c>
      <c r="H99" s="26" t="s">
        <v>345</v>
      </c>
      <c r="I99" s="27" t="s">
        <v>462</v>
      </c>
      <c r="J99" s="30">
        <v>40</v>
      </c>
      <c r="K99" s="26" t="s">
        <v>25</v>
      </c>
      <c r="L99" s="26" t="s">
        <v>465</v>
      </c>
      <c r="M99" s="27" t="s">
        <v>459</v>
      </c>
      <c r="N99" s="26" t="s">
        <v>28</v>
      </c>
      <c r="O99" s="27" t="s">
        <v>460</v>
      </c>
      <c r="P99" s="26"/>
    </row>
    <row r="100" ht="24" spans="1:16">
      <c r="A100" s="25">
        <f>IF(D100="","",COUNT($A$2:A99)+1)</f>
        <v>98</v>
      </c>
      <c r="B100" s="26" t="s">
        <v>17</v>
      </c>
      <c r="C100" s="27" t="s">
        <v>466</v>
      </c>
      <c r="D100" s="26" t="s">
        <v>343</v>
      </c>
      <c r="E100" s="26" t="s">
        <v>20</v>
      </c>
      <c r="F100" s="26" t="s">
        <v>467</v>
      </c>
      <c r="G100" s="26" t="s">
        <v>22</v>
      </c>
      <c r="H100" s="26" t="s">
        <v>345</v>
      </c>
      <c r="I100" s="27" t="s">
        <v>462</v>
      </c>
      <c r="J100" s="30">
        <v>55</v>
      </c>
      <c r="K100" s="26" t="s">
        <v>25</v>
      </c>
      <c r="L100" s="26" t="s">
        <v>468</v>
      </c>
      <c r="M100" s="27" t="s">
        <v>459</v>
      </c>
      <c r="N100" s="26" t="s">
        <v>28</v>
      </c>
      <c r="O100" s="27" t="s">
        <v>460</v>
      </c>
      <c r="P100" s="26"/>
    </row>
    <row r="101" ht="24" spans="1:16">
      <c r="A101" s="25">
        <f>IF(D101="","",COUNT($A$2:A100)+1)</f>
        <v>99</v>
      </c>
      <c r="B101" s="26" t="s">
        <v>17</v>
      </c>
      <c r="C101" s="27" t="s">
        <v>469</v>
      </c>
      <c r="D101" s="26" t="s">
        <v>343</v>
      </c>
      <c r="E101" s="26" t="s">
        <v>20</v>
      </c>
      <c r="F101" s="26" t="s">
        <v>470</v>
      </c>
      <c r="G101" s="26" t="s">
        <v>22</v>
      </c>
      <c r="H101" s="26" t="s">
        <v>345</v>
      </c>
      <c r="I101" s="27" t="s">
        <v>462</v>
      </c>
      <c r="J101" s="30">
        <v>40</v>
      </c>
      <c r="K101" s="26" t="s">
        <v>25</v>
      </c>
      <c r="L101" s="26" t="s">
        <v>471</v>
      </c>
      <c r="M101" s="27" t="s">
        <v>459</v>
      </c>
      <c r="N101" s="26" t="s">
        <v>28</v>
      </c>
      <c r="O101" s="27" t="s">
        <v>460</v>
      </c>
      <c r="P101" s="26"/>
    </row>
    <row r="102" ht="24" spans="1:16">
      <c r="A102" s="25">
        <f>IF(D102="","",COUNT($A$2:A101)+1)</f>
        <v>100</v>
      </c>
      <c r="B102" s="26" t="s">
        <v>17</v>
      </c>
      <c r="C102" s="27" t="s">
        <v>472</v>
      </c>
      <c r="D102" s="26" t="s">
        <v>343</v>
      </c>
      <c r="E102" s="26" t="s">
        <v>20</v>
      </c>
      <c r="F102" s="26" t="s">
        <v>473</v>
      </c>
      <c r="G102" s="26" t="s">
        <v>22</v>
      </c>
      <c r="H102" s="26" t="s">
        <v>345</v>
      </c>
      <c r="I102" s="27" t="s">
        <v>474</v>
      </c>
      <c r="J102" s="30">
        <v>27</v>
      </c>
      <c r="K102" s="26" t="s">
        <v>25</v>
      </c>
      <c r="L102" s="26" t="s">
        <v>475</v>
      </c>
      <c r="M102" s="27" t="s">
        <v>439</v>
      </c>
      <c r="N102" s="26" t="s">
        <v>28</v>
      </c>
      <c r="O102" s="27" t="s">
        <v>476</v>
      </c>
      <c r="P102" s="26"/>
    </row>
    <row r="103" ht="24" spans="1:16">
      <c r="A103" s="25">
        <f>IF(D103="","",COUNT($A$2:A102)+1)</f>
        <v>101</v>
      </c>
      <c r="B103" s="26" t="s">
        <v>17</v>
      </c>
      <c r="C103" s="27" t="s">
        <v>477</v>
      </c>
      <c r="D103" s="26" t="s">
        <v>343</v>
      </c>
      <c r="E103" s="26" t="s">
        <v>20</v>
      </c>
      <c r="F103" s="26" t="s">
        <v>478</v>
      </c>
      <c r="G103" s="26" t="s">
        <v>22</v>
      </c>
      <c r="H103" s="26" t="s">
        <v>345</v>
      </c>
      <c r="I103" s="27" t="s">
        <v>479</v>
      </c>
      <c r="J103" s="30">
        <v>47</v>
      </c>
      <c r="K103" s="26" t="s">
        <v>25</v>
      </c>
      <c r="L103" s="26" t="s">
        <v>438</v>
      </c>
      <c r="M103" s="27" t="s">
        <v>439</v>
      </c>
      <c r="N103" s="26" t="s">
        <v>28</v>
      </c>
      <c r="O103" s="27" t="s">
        <v>476</v>
      </c>
      <c r="P103" s="26"/>
    </row>
    <row r="104" ht="24" spans="1:16">
      <c r="A104" s="25">
        <f>IF(D104="","",COUNT($A$2:A103)+1)</f>
        <v>102</v>
      </c>
      <c r="B104" s="26" t="s">
        <v>17</v>
      </c>
      <c r="C104" s="27" t="s">
        <v>480</v>
      </c>
      <c r="D104" s="26" t="s">
        <v>343</v>
      </c>
      <c r="E104" s="26" t="s">
        <v>20</v>
      </c>
      <c r="F104" s="26" t="s">
        <v>481</v>
      </c>
      <c r="G104" s="26" t="s">
        <v>22</v>
      </c>
      <c r="H104" s="26" t="s">
        <v>345</v>
      </c>
      <c r="I104" s="27" t="s">
        <v>482</v>
      </c>
      <c r="J104" s="30">
        <v>35.1</v>
      </c>
      <c r="K104" s="26" t="s">
        <v>25</v>
      </c>
      <c r="L104" s="26" t="s">
        <v>483</v>
      </c>
      <c r="M104" s="27" t="s">
        <v>439</v>
      </c>
      <c r="N104" s="26" t="s">
        <v>28</v>
      </c>
      <c r="O104" s="27" t="s">
        <v>476</v>
      </c>
      <c r="P104" s="26"/>
    </row>
    <row r="105" ht="24" spans="1:16">
      <c r="A105" s="25">
        <f>IF(D105="","",COUNT($A$2:A104)+1)</f>
        <v>103</v>
      </c>
      <c r="B105" s="26" t="s">
        <v>17</v>
      </c>
      <c r="C105" s="27" t="s">
        <v>484</v>
      </c>
      <c r="D105" s="26" t="s">
        <v>343</v>
      </c>
      <c r="E105" s="26" t="s">
        <v>20</v>
      </c>
      <c r="F105" s="26" t="s">
        <v>161</v>
      </c>
      <c r="G105" s="26" t="s">
        <v>22</v>
      </c>
      <c r="H105" s="26" t="s">
        <v>345</v>
      </c>
      <c r="I105" s="27" t="s">
        <v>485</v>
      </c>
      <c r="J105" s="30">
        <v>54</v>
      </c>
      <c r="K105" s="26" t="s">
        <v>25</v>
      </c>
      <c r="L105" s="26" t="s">
        <v>438</v>
      </c>
      <c r="M105" s="27" t="s">
        <v>439</v>
      </c>
      <c r="N105" s="26" t="s">
        <v>28</v>
      </c>
      <c r="O105" s="27" t="s">
        <v>476</v>
      </c>
      <c r="P105" s="26"/>
    </row>
    <row r="106" ht="24" spans="1:16">
      <c r="A106" s="25">
        <f>IF(D106="","",COUNT($A$2:A105)+1)</f>
        <v>104</v>
      </c>
      <c r="B106" s="26" t="s">
        <v>17</v>
      </c>
      <c r="C106" s="27" t="s">
        <v>486</v>
      </c>
      <c r="D106" s="26" t="s">
        <v>343</v>
      </c>
      <c r="E106" s="26" t="s">
        <v>20</v>
      </c>
      <c r="F106" s="26" t="s">
        <v>77</v>
      </c>
      <c r="G106" s="26" t="s">
        <v>22</v>
      </c>
      <c r="H106" s="26" t="s">
        <v>345</v>
      </c>
      <c r="I106" s="27" t="s">
        <v>487</v>
      </c>
      <c r="J106" s="30">
        <v>130</v>
      </c>
      <c r="K106" s="26" t="s">
        <v>25</v>
      </c>
      <c r="L106" s="26" t="s">
        <v>488</v>
      </c>
      <c r="M106" s="27" t="s">
        <v>489</v>
      </c>
      <c r="N106" s="26" t="s">
        <v>28</v>
      </c>
      <c r="O106" s="27" t="s">
        <v>490</v>
      </c>
      <c r="P106" s="26"/>
    </row>
    <row r="107" ht="24" spans="1:16">
      <c r="A107" s="25">
        <f>IF(D107="","",COUNT($A$2:A106)+1)</f>
        <v>105</v>
      </c>
      <c r="B107" s="26" t="s">
        <v>17</v>
      </c>
      <c r="C107" s="27" t="s">
        <v>491</v>
      </c>
      <c r="D107" s="26" t="s">
        <v>343</v>
      </c>
      <c r="E107" s="26" t="s">
        <v>20</v>
      </c>
      <c r="F107" s="26" t="s">
        <v>492</v>
      </c>
      <c r="G107" s="26" t="s">
        <v>22</v>
      </c>
      <c r="H107" s="26" t="s">
        <v>345</v>
      </c>
      <c r="I107" s="27" t="s">
        <v>487</v>
      </c>
      <c r="J107" s="30">
        <v>120</v>
      </c>
      <c r="K107" s="26" t="s">
        <v>25</v>
      </c>
      <c r="L107" s="26" t="s">
        <v>493</v>
      </c>
      <c r="M107" s="27" t="s">
        <v>494</v>
      </c>
      <c r="N107" s="26" t="s">
        <v>28</v>
      </c>
      <c r="O107" s="27" t="s">
        <v>490</v>
      </c>
      <c r="P107" s="26"/>
    </row>
    <row r="108" s="16" customFormat="1" ht="24" spans="1:16">
      <c r="A108" s="25">
        <f>IF(D108="","",COUNT($A$2:A107)+1)</f>
        <v>106</v>
      </c>
      <c r="B108" s="26" t="s">
        <v>17</v>
      </c>
      <c r="C108" s="27" t="s">
        <v>495</v>
      </c>
      <c r="D108" s="26" t="s">
        <v>343</v>
      </c>
      <c r="E108" s="26" t="s">
        <v>20</v>
      </c>
      <c r="F108" s="26" t="s">
        <v>205</v>
      </c>
      <c r="G108" s="26" t="s">
        <v>22</v>
      </c>
      <c r="H108" s="26" t="s">
        <v>345</v>
      </c>
      <c r="I108" s="27" t="s">
        <v>453</v>
      </c>
      <c r="J108" s="30">
        <v>101.4</v>
      </c>
      <c r="K108" s="26" t="s">
        <v>25</v>
      </c>
      <c r="L108" s="26">
        <v>18</v>
      </c>
      <c r="M108" s="27" t="s">
        <v>496</v>
      </c>
      <c r="N108" s="26" t="s">
        <v>28</v>
      </c>
      <c r="O108" s="27" t="s">
        <v>497</v>
      </c>
      <c r="P108" s="26"/>
    </row>
    <row r="109" ht="24" spans="1:16">
      <c r="A109" s="25">
        <f>IF(D109="","",COUNT($A$2:A108)+1)</f>
        <v>107</v>
      </c>
      <c r="B109" s="26" t="s">
        <v>17</v>
      </c>
      <c r="C109" s="27" t="s">
        <v>498</v>
      </c>
      <c r="D109" s="26" t="s">
        <v>343</v>
      </c>
      <c r="E109" s="26" t="s">
        <v>20</v>
      </c>
      <c r="F109" s="26" t="s">
        <v>499</v>
      </c>
      <c r="G109" s="26" t="s">
        <v>22</v>
      </c>
      <c r="H109" s="26" t="s">
        <v>345</v>
      </c>
      <c r="I109" s="27" t="s">
        <v>443</v>
      </c>
      <c r="J109" s="30">
        <v>220.8</v>
      </c>
      <c r="K109" s="26" t="s">
        <v>25</v>
      </c>
      <c r="L109" s="26">
        <v>30</v>
      </c>
      <c r="M109" s="27" t="s">
        <v>500</v>
      </c>
      <c r="N109" s="26" t="s">
        <v>28</v>
      </c>
      <c r="O109" s="27" t="s">
        <v>501</v>
      </c>
      <c r="P109" s="26"/>
    </row>
    <row r="110" ht="24" spans="1:16">
      <c r="A110" s="25">
        <f>IF(D110="","",COUNT($A$2:A109)+1)</f>
        <v>108</v>
      </c>
      <c r="B110" s="26" t="s">
        <v>17</v>
      </c>
      <c r="C110" s="27" t="s">
        <v>502</v>
      </c>
      <c r="D110" s="26" t="s">
        <v>343</v>
      </c>
      <c r="E110" s="26" t="s">
        <v>20</v>
      </c>
      <c r="F110" s="26" t="s">
        <v>220</v>
      </c>
      <c r="G110" s="26" t="s">
        <v>22</v>
      </c>
      <c r="H110" s="26" t="s">
        <v>345</v>
      </c>
      <c r="I110" s="27" t="s">
        <v>503</v>
      </c>
      <c r="J110" s="30">
        <v>68</v>
      </c>
      <c r="K110" s="26" t="s">
        <v>25</v>
      </c>
      <c r="L110" s="26">
        <v>32</v>
      </c>
      <c r="M110" s="27" t="s">
        <v>504</v>
      </c>
      <c r="N110" s="26" t="s">
        <v>28</v>
      </c>
      <c r="O110" s="27" t="s">
        <v>505</v>
      </c>
      <c r="P110" s="26"/>
    </row>
    <row r="111" ht="24" spans="1:16">
      <c r="A111" s="25">
        <f>IF(D111="","",COUNT($A$2:A110)+1)</f>
        <v>109</v>
      </c>
      <c r="B111" s="26" t="s">
        <v>17</v>
      </c>
      <c r="C111" s="27" t="s">
        <v>506</v>
      </c>
      <c r="D111" s="26" t="s">
        <v>343</v>
      </c>
      <c r="E111" s="26" t="s">
        <v>20</v>
      </c>
      <c r="F111" s="26" t="s">
        <v>507</v>
      </c>
      <c r="G111" s="26" t="s">
        <v>22</v>
      </c>
      <c r="H111" s="26" t="s">
        <v>345</v>
      </c>
      <c r="I111" s="27" t="s">
        <v>508</v>
      </c>
      <c r="J111" s="30">
        <v>88.5</v>
      </c>
      <c r="K111" s="26" t="s">
        <v>25</v>
      </c>
      <c r="L111" s="26">
        <v>32</v>
      </c>
      <c r="M111" s="27" t="s">
        <v>504</v>
      </c>
      <c r="N111" s="26" t="s">
        <v>28</v>
      </c>
      <c r="O111" s="27" t="s">
        <v>509</v>
      </c>
      <c r="P111" s="26"/>
    </row>
    <row r="112" ht="24" spans="1:16">
      <c r="A112" s="25">
        <f>IF(D112="","",COUNT($A$2:A111)+1)</f>
        <v>110</v>
      </c>
      <c r="B112" s="26" t="s">
        <v>17</v>
      </c>
      <c r="C112" s="27" t="s">
        <v>510</v>
      </c>
      <c r="D112" s="26" t="s">
        <v>343</v>
      </c>
      <c r="E112" s="26" t="s">
        <v>20</v>
      </c>
      <c r="F112" s="26" t="s">
        <v>511</v>
      </c>
      <c r="G112" s="26" t="s">
        <v>22</v>
      </c>
      <c r="H112" s="26" t="s">
        <v>345</v>
      </c>
      <c r="I112" s="27" t="s">
        <v>512</v>
      </c>
      <c r="J112" s="30">
        <v>91.52</v>
      </c>
      <c r="K112" s="26" t="s">
        <v>25</v>
      </c>
      <c r="L112" s="26">
        <v>28</v>
      </c>
      <c r="M112" s="27" t="s">
        <v>513</v>
      </c>
      <c r="N112" s="26" t="s">
        <v>28</v>
      </c>
      <c r="O112" s="27" t="s">
        <v>514</v>
      </c>
      <c r="P112" s="26"/>
    </row>
    <row r="113" ht="24" spans="1:16">
      <c r="A113" s="25">
        <f>IF(D113="","",COUNT($A$2:A112)+1)</f>
        <v>111</v>
      </c>
      <c r="B113" s="26" t="s">
        <v>17</v>
      </c>
      <c r="C113" s="27" t="s">
        <v>515</v>
      </c>
      <c r="D113" s="26" t="s">
        <v>343</v>
      </c>
      <c r="E113" s="26" t="s">
        <v>20</v>
      </c>
      <c r="F113" s="26" t="s">
        <v>211</v>
      </c>
      <c r="G113" s="26" t="s">
        <v>22</v>
      </c>
      <c r="H113" s="26" t="s">
        <v>345</v>
      </c>
      <c r="I113" s="27" t="s">
        <v>516</v>
      </c>
      <c r="J113" s="30">
        <v>51</v>
      </c>
      <c r="K113" s="26" t="s">
        <v>25</v>
      </c>
      <c r="L113" s="26" t="s">
        <v>212</v>
      </c>
      <c r="M113" s="27" t="s">
        <v>517</v>
      </c>
      <c r="N113" s="26" t="s">
        <v>28</v>
      </c>
      <c r="O113" s="27" t="s">
        <v>518</v>
      </c>
      <c r="P113" s="26"/>
    </row>
    <row r="114" ht="24" spans="1:16">
      <c r="A114" s="25">
        <f>IF(D114="","",COUNT($A$2:A113)+1)</f>
        <v>112</v>
      </c>
      <c r="B114" s="26" t="s">
        <v>17</v>
      </c>
      <c r="C114" s="27" t="s">
        <v>519</v>
      </c>
      <c r="D114" s="26" t="s">
        <v>343</v>
      </c>
      <c r="E114" s="26" t="s">
        <v>20</v>
      </c>
      <c r="F114" s="26" t="s">
        <v>520</v>
      </c>
      <c r="G114" s="26" t="s">
        <v>22</v>
      </c>
      <c r="H114" s="26" t="s">
        <v>345</v>
      </c>
      <c r="I114" s="27" t="s">
        <v>521</v>
      </c>
      <c r="J114" s="30">
        <v>39</v>
      </c>
      <c r="K114" s="26" t="s">
        <v>25</v>
      </c>
      <c r="L114" s="26" t="s">
        <v>212</v>
      </c>
      <c r="M114" s="27" t="s">
        <v>517</v>
      </c>
      <c r="N114" s="26" t="s">
        <v>28</v>
      </c>
      <c r="O114" s="27" t="s">
        <v>518</v>
      </c>
      <c r="P114" s="26"/>
    </row>
    <row r="115" ht="24" spans="1:16">
      <c r="A115" s="25">
        <f>IF(D115="","",COUNT($A$2:A114)+1)</f>
        <v>113</v>
      </c>
      <c r="B115" s="26" t="s">
        <v>17</v>
      </c>
      <c r="C115" s="27" t="s">
        <v>522</v>
      </c>
      <c r="D115" s="26" t="s">
        <v>343</v>
      </c>
      <c r="E115" s="26" t="s">
        <v>20</v>
      </c>
      <c r="F115" s="26" t="s">
        <v>523</v>
      </c>
      <c r="G115" s="26" t="s">
        <v>22</v>
      </c>
      <c r="H115" s="26" t="s">
        <v>345</v>
      </c>
      <c r="I115" s="27" t="s">
        <v>524</v>
      </c>
      <c r="J115" s="30">
        <v>120</v>
      </c>
      <c r="K115" s="26" t="s">
        <v>25</v>
      </c>
      <c r="L115" s="26" t="s">
        <v>49</v>
      </c>
      <c r="M115" s="27" t="s">
        <v>525</v>
      </c>
      <c r="N115" s="26" t="s">
        <v>28</v>
      </c>
      <c r="O115" s="27" t="s">
        <v>490</v>
      </c>
      <c r="P115" s="26"/>
    </row>
    <row r="116" ht="24" spans="1:16">
      <c r="A116" s="25">
        <f>IF(D116="","",COUNT($A$2:A115)+1)</f>
        <v>114</v>
      </c>
      <c r="B116" s="26" t="s">
        <v>17</v>
      </c>
      <c r="C116" s="27" t="s">
        <v>526</v>
      </c>
      <c r="D116" s="26" t="s">
        <v>343</v>
      </c>
      <c r="E116" s="26" t="s">
        <v>20</v>
      </c>
      <c r="F116" s="26" t="s">
        <v>527</v>
      </c>
      <c r="G116" s="26" t="s">
        <v>22</v>
      </c>
      <c r="H116" s="26" t="s">
        <v>345</v>
      </c>
      <c r="I116" s="27" t="s">
        <v>524</v>
      </c>
      <c r="J116" s="30">
        <v>120</v>
      </c>
      <c r="K116" s="26" t="s">
        <v>25</v>
      </c>
      <c r="L116" s="26" t="s">
        <v>49</v>
      </c>
      <c r="M116" s="27" t="s">
        <v>525</v>
      </c>
      <c r="N116" s="26" t="s">
        <v>28</v>
      </c>
      <c r="O116" s="27" t="s">
        <v>490</v>
      </c>
      <c r="P116" s="26"/>
    </row>
    <row r="117" ht="24" spans="1:16">
      <c r="A117" s="25">
        <f>IF(D117="","",COUNT($A$2:A116)+1)</f>
        <v>115</v>
      </c>
      <c r="B117" s="26" t="s">
        <v>17</v>
      </c>
      <c r="C117" s="27" t="s">
        <v>528</v>
      </c>
      <c r="D117" s="26" t="s">
        <v>343</v>
      </c>
      <c r="E117" s="26" t="s">
        <v>20</v>
      </c>
      <c r="F117" s="26" t="s">
        <v>225</v>
      </c>
      <c r="G117" s="26" t="s">
        <v>22</v>
      </c>
      <c r="H117" s="26" t="s">
        <v>345</v>
      </c>
      <c r="I117" s="27" t="s">
        <v>529</v>
      </c>
      <c r="J117" s="30">
        <v>116</v>
      </c>
      <c r="K117" s="26" t="s">
        <v>25</v>
      </c>
      <c r="L117" s="26" t="s">
        <v>530</v>
      </c>
      <c r="M117" s="27" t="s">
        <v>531</v>
      </c>
      <c r="N117" s="26" t="s">
        <v>28</v>
      </c>
      <c r="O117" s="27" t="s">
        <v>532</v>
      </c>
      <c r="P117" s="26"/>
    </row>
    <row r="118" ht="24" spans="1:16">
      <c r="A118" s="25">
        <f>IF(D118="","",COUNT($A$2:A117)+1)</f>
        <v>116</v>
      </c>
      <c r="B118" s="26" t="s">
        <v>17</v>
      </c>
      <c r="C118" s="27" t="s">
        <v>533</v>
      </c>
      <c r="D118" s="26" t="s">
        <v>19</v>
      </c>
      <c r="E118" s="26" t="s">
        <v>20</v>
      </c>
      <c r="F118" s="26" t="s">
        <v>231</v>
      </c>
      <c r="G118" s="26" t="s">
        <v>22</v>
      </c>
      <c r="H118" s="26" t="s">
        <v>345</v>
      </c>
      <c r="I118" s="27" t="s">
        <v>534</v>
      </c>
      <c r="J118" s="30">
        <v>163.88</v>
      </c>
      <c r="K118" s="26" t="s">
        <v>25</v>
      </c>
      <c r="L118" s="26" t="s">
        <v>535</v>
      </c>
      <c r="M118" s="27" t="s">
        <v>536</v>
      </c>
      <c r="N118" s="26" t="s">
        <v>28</v>
      </c>
      <c r="O118" s="27" t="s">
        <v>537</v>
      </c>
      <c r="P118" s="26"/>
    </row>
    <row r="119" ht="24" spans="1:16">
      <c r="A119" s="25">
        <f>IF(D119="","",COUNT($A$2:A118)+1)</f>
        <v>117</v>
      </c>
      <c r="B119" s="26" t="s">
        <v>17</v>
      </c>
      <c r="C119" s="27" t="s">
        <v>538</v>
      </c>
      <c r="D119" s="26" t="s">
        <v>19</v>
      </c>
      <c r="E119" s="26" t="s">
        <v>20</v>
      </c>
      <c r="F119" s="26" t="s">
        <v>237</v>
      </c>
      <c r="G119" s="26" t="s">
        <v>22</v>
      </c>
      <c r="H119" s="26" t="s">
        <v>345</v>
      </c>
      <c r="I119" s="27" t="s">
        <v>539</v>
      </c>
      <c r="J119" s="30">
        <v>25.5</v>
      </c>
      <c r="K119" s="26" t="s">
        <v>25</v>
      </c>
      <c r="L119" s="26" t="s">
        <v>540</v>
      </c>
      <c r="M119" s="27" t="s">
        <v>541</v>
      </c>
      <c r="N119" s="26" t="s">
        <v>28</v>
      </c>
      <c r="O119" s="27" t="s">
        <v>537</v>
      </c>
      <c r="P119" s="26"/>
    </row>
    <row r="120" ht="24" spans="1:16">
      <c r="A120" s="25">
        <f>IF(D120="","",COUNT($A$2:A119)+1)</f>
        <v>118</v>
      </c>
      <c r="B120" s="26" t="s">
        <v>17</v>
      </c>
      <c r="C120" s="27" t="s">
        <v>542</v>
      </c>
      <c r="D120" s="26" t="s">
        <v>343</v>
      </c>
      <c r="E120" s="26" t="s">
        <v>20</v>
      </c>
      <c r="F120" s="26" t="s">
        <v>543</v>
      </c>
      <c r="G120" s="26" t="s">
        <v>22</v>
      </c>
      <c r="H120" s="26" t="s">
        <v>345</v>
      </c>
      <c r="I120" s="27" t="s">
        <v>544</v>
      </c>
      <c r="J120" s="30">
        <v>30.6</v>
      </c>
      <c r="K120" s="26" t="s">
        <v>25</v>
      </c>
      <c r="L120" s="26" t="s">
        <v>545</v>
      </c>
      <c r="M120" s="27" t="s">
        <v>546</v>
      </c>
      <c r="N120" s="26" t="s">
        <v>28</v>
      </c>
      <c r="O120" s="27" t="s">
        <v>537</v>
      </c>
      <c r="P120" s="26"/>
    </row>
    <row r="121" ht="48" spans="1:16">
      <c r="A121" s="25">
        <f>IF(D121="","",COUNT($A$2:A120)+1)</f>
        <v>119</v>
      </c>
      <c r="B121" s="26" t="s">
        <v>17</v>
      </c>
      <c r="C121" s="27" t="s">
        <v>547</v>
      </c>
      <c r="D121" s="26" t="s">
        <v>343</v>
      </c>
      <c r="E121" s="26" t="s">
        <v>20</v>
      </c>
      <c r="F121" s="26" t="s">
        <v>548</v>
      </c>
      <c r="G121" s="26" t="s">
        <v>22</v>
      </c>
      <c r="H121" s="26" t="s">
        <v>345</v>
      </c>
      <c r="I121" s="27" t="s">
        <v>549</v>
      </c>
      <c r="J121" s="30">
        <v>42.66</v>
      </c>
      <c r="K121" s="26" t="s">
        <v>25</v>
      </c>
      <c r="L121" s="26">
        <v>14</v>
      </c>
      <c r="M121" s="27" t="s">
        <v>550</v>
      </c>
      <c r="N121" s="26" t="s">
        <v>28</v>
      </c>
      <c r="O121" s="27" t="s">
        <v>551</v>
      </c>
      <c r="P121" s="26"/>
    </row>
    <row r="122" ht="36" spans="1:16">
      <c r="A122" s="25">
        <f>IF(D122="","",COUNT($A$2:A121)+1)</f>
        <v>120</v>
      </c>
      <c r="B122" s="26" t="s">
        <v>17</v>
      </c>
      <c r="C122" s="27" t="s">
        <v>552</v>
      </c>
      <c r="D122" s="26" t="s">
        <v>343</v>
      </c>
      <c r="E122" s="26" t="s">
        <v>20</v>
      </c>
      <c r="F122" s="26" t="s">
        <v>275</v>
      </c>
      <c r="G122" s="26" t="s">
        <v>22</v>
      </c>
      <c r="H122" s="26" t="s">
        <v>345</v>
      </c>
      <c r="I122" s="27" t="s">
        <v>553</v>
      </c>
      <c r="J122" s="30">
        <v>97.92</v>
      </c>
      <c r="K122" s="26" t="s">
        <v>25</v>
      </c>
      <c r="L122" s="26" t="s">
        <v>554</v>
      </c>
      <c r="M122" s="27" t="s">
        <v>555</v>
      </c>
      <c r="N122" s="26" t="s">
        <v>28</v>
      </c>
      <c r="O122" s="27" t="s">
        <v>556</v>
      </c>
      <c r="P122" s="26"/>
    </row>
    <row r="123" ht="24" spans="1:16">
      <c r="A123" s="25">
        <f>IF(D123="","",COUNT($A$2:A122)+1)</f>
        <v>121</v>
      </c>
      <c r="B123" s="26" t="s">
        <v>17</v>
      </c>
      <c r="C123" s="27" t="s">
        <v>557</v>
      </c>
      <c r="D123" s="26" t="s">
        <v>343</v>
      </c>
      <c r="E123" s="26" t="s">
        <v>20</v>
      </c>
      <c r="F123" s="26" t="s">
        <v>299</v>
      </c>
      <c r="G123" s="26" t="s">
        <v>22</v>
      </c>
      <c r="H123" s="26" t="s">
        <v>345</v>
      </c>
      <c r="I123" s="27" t="s">
        <v>558</v>
      </c>
      <c r="J123" s="30">
        <v>46.8</v>
      </c>
      <c r="K123" s="26" t="s">
        <v>25</v>
      </c>
      <c r="L123" s="26" t="s">
        <v>559</v>
      </c>
      <c r="M123" s="27" t="s">
        <v>560</v>
      </c>
      <c r="N123" s="26" t="s">
        <v>28</v>
      </c>
      <c r="O123" s="27" t="s">
        <v>561</v>
      </c>
      <c r="P123" s="26"/>
    </row>
    <row r="124" ht="24" spans="1:16">
      <c r="A124" s="25">
        <f>IF(D124="","",COUNT($A$2:A123)+1)</f>
        <v>122</v>
      </c>
      <c r="B124" s="26" t="s">
        <v>17</v>
      </c>
      <c r="C124" s="27" t="s">
        <v>562</v>
      </c>
      <c r="D124" s="26" t="s">
        <v>343</v>
      </c>
      <c r="E124" s="26" t="s">
        <v>20</v>
      </c>
      <c r="F124" s="26" t="s">
        <v>563</v>
      </c>
      <c r="G124" s="26" t="s">
        <v>22</v>
      </c>
      <c r="H124" s="26" t="s">
        <v>345</v>
      </c>
      <c r="I124" s="27" t="s">
        <v>564</v>
      </c>
      <c r="J124" s="30">
        <v>36</v>
      </c>
      <c r="K124" s="26" t="s">
        <v>25</v>
      </c>
      <c r="L124" s="26" t="s">
        <v>565</v>
      </c>
      <c r="M124" s="27" t="s">
        <v>566</v>
      </c>
      <c r="N124" s="26" t="s">
        <v>28</v>
      </c>
      <c r="O124" s="27" t="s">
        <v>567</v>
      </c>
      <c r="P124" s="26"/>
    </row>
    <row r="125" ht="24" spans="1:16">
      <c r="A125" s="25">
        <f>IF(D125="","",COUNT($A$2:A124)+1)</f>
        <v>123</v>
      </c>
      <c r="B125" s="26" t="s">
        <v>17</v>
      </c>
      <c r="C125" s="27" t="s">
        <v>568</v>
      </c>
      <c r="D125" s="26" t="s">
        <v>343</v>
      </c>
      <c r="E125" s="26" t="s">
        <v>20</v>
      </c>
      <c r="F125" s="26" t="s">
        <v>569</v>
      </c>
      <c r="G125" s="26" t="s">
        <v>22</v>
      </c>
      <c r="H125" s="26" t="s">
        <v>345</v>
      </c>
      <c r="I125" s="27" t="s">
        <v>570</v>
      </c>
      <c r="J125" s="30">
        <v>17.64</v>
      </c>
      <c r="K125" s="26" t="s">
        <v>25</v>
      </c>
      <c r="L125" s="26" t="s">
        <v>571</v>
      </c>
      <c r="M125" s="27" t="s">
        <v>572</v>
      </c>
      <c r="N125" s="26" t="s">
        <v>28</v>
      </c>
      <c r="O125" s="27" t="s">
        <v>573</v>
      </c>
      <c r="P125" s="26"/>
    </row>
    <row r="126" ht="24" spans="1:16">
      <c r="A126" s="25">
        <f>IF(D126="","",COUNT($A$2:A125)+1)</f>
        <v>124</v>
      </c>
      <c r="B126" s="26" t="s">
        <v>17</v>
      </c>
      <c r="C126" s="27" t="s">
        <v>574</v>
      </c>
      <c r="D126" s="26" t="s">
        <v>343</v>
      </c>
      <c r="E126" s="26" t="s">
        <v>20</v>
      </c>
      <c r="F126" s="26" t="s">
        <v>575</v>
      </c>
      <c r="G126" s="26" t="s">
        <v>22</v>
      </c>
      <c r="H126" s="26" t="s">
        <v>345</v>
      </c>
      <c r="I126" s="27" t="s">
        <v>576</v>
      </c>
      <c r="J126" s="30">
        <v>108</v>
      </c>
      <c r="K126" s="26" t="s">
        <v>25</v>
      </c>
      <c r="L126" s="26" t="s">
        <v>377</v>
      </c>
      <c r="M126" s="27" t="s">
        <v>378</v>
      </c>
      <c r="N126" s="26" t="s">
        <v>28</v>
      </c>
      <c r="O126" s="27" t="s">
        <v>379</v>
      </c>
      <c r="P126" s="26"/>
    </row>
    <row r="127" ht="24" spans="1:16">
      <c r="A127" s="25">
        <f>IF(D127="","",COUNT($A$2:A126)+1)</f>
        <v>125</v>
      </c>
      <c r="B127" s="26" t="s">
        <v>17</v>
      </c>
      <c r="C127" s="27" t="s">
        <v>577</v>
      </c>
      <c r="D127" s="26" t="s">
        <v>343</v>
      </c>
      <c r="E127" s="26" t="s">
        <v>20</v>
      </c>
      <c r="F127" s="26" t="s">
        <v>578</v>
      </c>
      <c r="G127" s="26" t="s">
        <v>22</v>
      </c>
      <c r="H127" s="26" t="s">
        <v>345</v>
      </c>
      <c r="I127" s="27" t="s">
        <v>579</v>
      </c>
      <c r="J127" s="30">
        <v>86.4</v>
      </c>
      <c r="K127" s="26" t="s">
        <v>25</v>
      </c>
      <c r="L127" s="26" t="s">
        <v>377</v>
      </c>
      <c r="M127" s="27" t="s">
        <v>378</v>
      </c>
      <c r="N127" s="26" t="s">
        <v>28</v>
      </c>
      <c r="O127" s="27" t="s">
        <v>379</v>
      </c>
      <c r="P127" s="26"/>
    </row>
    <row r="128" ht="24" spans="1:16">
      <c r="A128" s="25">
        <f>IF(D128="","",COUNT($A$2:A127)+1)</f>
        <v>126</v>
      </c>
      <c r="B128" s="26" t="s">
        <v>17</v>
      </c>
      <c r="C128" s="27" t="s">
        <v>580</v>
      </c>
      <c r="D128" s="26" t="s">
        <v>343</v>
      </c>
      <c r="E128" s="26" t="s">
        <v>20</v>
      </c>
      <c r="F128" s="26" t="s">
        <v>581</v>
      </c>
      <c r="G128" s="26" t="s">
        <v>22</v>
      </c>
      <c r="H128" s="26" t="s">
        <v>345</v>
      </c>
      <c r="I128" s="27" t="s">
        <v>582</v>
      </c>
      <c r="J128" s="30">
        <v>32.4</v>
      </c>
      <c r="K128" s="26" t="s">
        <v>25</v>
      </c>
      <c r="L128" s="26" t="s">
        <v>583</v>
      </c>
      <c r="M128" s="27" t="s">
        <v>584</v>
      </c>
      <c r="N128" s="26" t="s">
        <v>28</v>
      </c>
      <c r="O128" s="27" t="s">
        <v>585</v>
      </c>
      <c r="P128" s="26"/>
    </row>
    <row r="129" ht="24" spans="1:16">
      <c r="A129" s="25">
        <f>IF(D129="","",COUNT($A$2:A128)+1)</f>
        <v>127</v>
      </c>
      <c r="B129" s="26" t="s">
        <v>17</v>
      </c>
      <c r="C129" s="27" t="s">
        <v>586</v>
      </c>
      <c r="D129" s="26" t="s">
        <v>343</v>
      </c>
      <c r="E129" s="26" t="s">
        <v>20</v>
      </c>
      <c r="F129" s="26" t="s">
        <v>587</v>
      </c>
      <c r="G129" s="26" t="s">
        <v>22</v>
      </c>
      <c r="H129" s="26" t="s">
        <v>345</v>
      </c>
      <c r="I129" s="27" t="s">
        <v>588</v>
      </c>
      <c r="J129" s="30">
        <v>45.9</v>
      </c>
      <c r="K129" s="26" t="s">
        <v>25</v>
      </c>
      <c r="L129" s="26" t="s">
        <v>583</v>
      </c>
      <c r="M129" s="27" t="s">
        <v>584</v>
      </c>
      <c r="N129" s="26" t="s">
        <v>28</v>
      </c>
      <c r="O129" s="27" t="s">
        <v>585</v>
      </c>
      <c r="P129" s="26"/>
    </row>
    <row r="130" ht="24" spans="1:16">
      <c r="A130" s="25">
        <f>IF(D130="","",COUNT($A$2:A129)+1)</f>
        <v>128</v>
      </c>
      <c r="B130" s="26" t="s">
        <v>17</v>
      </c>
      <c r="C130" s="27" t="s">
        <v>589</v>
      </c>
      <c r="D130" s="26" t="s">
        <v>343</v>
      </c>
      <c r="E130" s="26" t="s">
        <v>20</v>
      </c>
      <c r="F130" s="26" t="s">
        <v>590</v>
      </c>
      <c r="G130" s="26" t="s">
        <v>22</v>
      </c>
      <c r="H130" s="26" t="s">
        <v>345</v>
      </c>
      <c r="I130" s="27" t="s">
        <v>591</v>
      </c>
      <c r="J130" s="30">
        <v>59.4</v>
      </c>
      <c r="K130" s="26" t="s">
        <v>25</v>
      </c>
      <c r="L130" s="26" t="s">
        <v>583</v>
      </c>
      <c r="M130" s="27" t="s">
        <v>584</v>
      </c>
      <c r="N130" s="26" t="s">
        <v>28</v>
      </c>
      <c r="O130" s="27" t="s">
        <v>585</v>
      </c>
      <c r="P130" s="26"/>
    </row>
    <row r="131" ht="24" spans="1:16">
      <c r="A131" s="25">
        <f>IF(D131="","",COUNT($A$2:A130)+1)</f>
        <v>129</v>
      </c>
      <c r="B131" s="26" t="s">
        <v>17</v>
      </c>
      <c r="C131" s="27" t="s">
        <v>592</v>
      </c>
      <c r="D131" s="26" t="s">
        <v>343</v>
      </c>
      <c r="E131" s="26" t="s">
        <v>20</v>
      </c>
      <c r="F131" s="26" t="s">
        <v>593</v>
      </c>
      <c r="G131" s="26" t="s">
        <v>22</v>
      </c>
      <c r="H131" s="26" t="s">
        <v>345</v>
      </c>
      <c r="I131" s="27" t="s">
        <v>594</v>
      </c>
      <c r="J131" s="30">
        <v>21.6</v>
      </c>
      <c r="K131" s="26" t="s">
        <v>25</v>
      </c>
      <c r="L131" s="26" t="s">
        <v>583</v>
      </c>
      <c r="M131" s="27" t="s">
        <v>584</v>
      </c>
      <c r="N131" s="26" t="s">
        <v>28</v>
      </c>
      <c r="O131" s="27" t="s">
        <v>585</v>
      </c>
      <c r="P131" s="26"/>
    </row>
    <row r="132" ht="24" spans="1:16">
      <c r="A132" s="25">
        <f>IF(D132="","",COUNT($A$2:A131)+1)</f>
        <v>130</v>
      </c>
      <c r="B132" s="26" t="s">
        <v>17</v>
      </c>
      <c r="C132" s="27" t="s">
        <v>595</v>
      </c>
      <c r="D132" s="26" t="s">
        <v>343</v>
      </c>
      <c r="E132" s="26" t="s">
        <v>20</v>
      </c>
      <c r="F132" s="26" t="s">
        <v>113</v>
      </c>
      <c r="G132" s="26" t="s">
        <v>22</v>
      </c>
      <c r="H132" s="26" t="s">
        <v>345</v>
      </c>
      <c r="I132" s="27" t="s">
        <v>539</v>
      </c>
      <c r="J132" s="30">
        <v>27</v>
      </c>
      <c r="K132" s="26" t="s">
        <v>25</v>
      </c>
      <c r="L132" s="26" t="s">
        <v>583</v>
      </c>
      <c r="M132" s="27" t="s">
        <v>584</v>
      </c>
      <c r="N132" s="26" t="s">
        <v>28</v>
      </c>
      <c r="O132" s="27" t="s">
        <v>585</v>
      </c>
      <c r="P132" s="26"/>
    </row>
    <row r="133" ht="24" spans="1:16">
      <c r="A133" s="25">
        <f>IF(D133="","",COUNT($A$2:A132)+1)</f>
        <v>131</v>
      </c>
      <c r="B133" s="26" t="s">
        <v>17</v>
      </c>
      <c r="C133" s="27" t="s">
        <v>596</v>
      </c>
      <c r="D133" s="26" t="s">
        <v>343</v>
      </c>
      <c r="E133" s="26" t="s">
        <v>20</v>
      </c>
      <c r="F133" s="26" t="s">
        <v>597</v>
      </c>
      <c r="G133" s="26" t="s">
        <v>22</v>
      </c>
      <c r="H133" s="26" t="s">
        <v>345</v>
      </c>
      <c r="I133" s="27" t="s">
        <v>598</v>
      </c>
      <c r="J133" s="30">
        <v>18.9</v>
      </c>
      <c r="K133" s="26" t="s">
        <v>25</v>
      </c>
      <c r="L133" s="26" t="s">
        <v>583</v>
      </c>
      <c r="M133" s="27" t="s">
        <v>584</v>
      </c>
      <c r="N133" s="26" t="s">
        <v>28</v>
      </c>
      <c r="O133" s="27" t="s">
        <v>585</v>
      </c>
      <c r="P133" s="26"/>
    </row>
    <row r="134" ht="24" spans="1:16">
      <c r="A134" s="25">
        <f>IF(D134="","",COUNT($A$2:A133)+1)</f>
        <v>132</v>
      </c>
      <c r="B134" s="26" t="s">
        <v>17</v>
      </c>
      <c r="C134" s="27" t="s">
        <v>599</v>
      </c>
      <c r="D134" s="26" t="s">
        <v>343</v>
      </c>
      <c r="E134" s="26" t="s">
        <v>20</v>
      </c>
      <c r="F134" s="26" t="s">
        <v>597</v>
      </c>
      <c r="G134" s="26" t="s">
        <v>22</v>
      </c>
      <c r="H134" s="26" t="s">
        <v>345</v>
      </c>
      <c r="I134" s="27" t="s">
        <v>600</v>
      </c>
      <c r="J134" s="30">
        <v>28</v>
      </c>
      <c r="K134" s="26" t="s">
        <v>25</v>
      </c>
      <c r="L134" s="26" t="s">
        <v>583</v>
      </c>
      <c r="M134" s="27" t="s">
        <v>584</v>
      </c>
      <c r="N134" s="26" t="s">
        <v>28</v>
      </c>
      <c r="O134" s="27" t="s">
        <v>585</v>
      </c>
      <c r="P134" s="26"/>
    </row>
    <row r="135" ht="24" spans="1:16">
      <c r="A135" s="25">
        <f>IF(D135="","",COUNT($A$2:A134)+1)</f>
        <v>133</v>
      </c>
      <c r="B135" s="26" t="s">
        <v>17</v>
      </c>
      <c r="C135" s="27" t="s">
        <v>601</v>
      </c>
      <c r="D135" s="26" t="s">
        <v>343</v>
      </c>
      <c r="E135" s="26" t="s">
        <v>20</v>
      </c>
      <c r="F135" s="26" t="s">
        <v>602</v>
      </c>
      <c r="G135" s="26" t="s">
        <v>22</v>
      </c>
      <c r="H135" s="26" t="s">
        <v>345</v>
      </c>
      <c r="I135" s="27" t="s">
        <v>603</v>
      </c>
      <c r="J135" s="30">
        <v>16.2</v>
      </c>
      <c r="K135" s="26" t="s">
        <v>25</v>
      </c>
      <c r="L135" s="26" t="s">
        <v>583</v>
      </c>
      <c r="M135" s="27" t="s">
        <v>584</v>
      </c>
      <c r="N135" s="26" t="s">
        <v>28</v>
      </c>
      <c r="O135" s="27" t="s">
        <v>585</v>
      </c>
      <c r="P135" s="26"/>
    </row>
    <row r="136" ht="24" spans="1:16">
      <c r="A136" s="25">
        <f>IF(D136="","",COUNT($A$2:A135)+1)</f>
        <v>134</v>
      </c>
      <c r="B136" s="26" t="s">
        <v>17</v>
      </c>
      <c r="C136" s="27" t="s">
        <v>604</v>
      </c>
      <c r="D136" s="26" t="s">
        <v>343</v>
      </c>
      <c r="E136" s="26" t="s">
        <v>20</v>
      </c>
      <c r="F136" s="26" t="s">
        <v>605</v>
      </c>
      <c r="G136" s="26" t="s">
        <v>22</v>
      </c>
      <c r="H136" s="26" t="s">
        <v>345</v>
      </c>
      <c r="I136" s="27" t="s">
        <v>598</v>
      </c>
      <c r="J136" s="30">
        <v>18.9</v>
      </c>
      <c r="K136" s="26" t="s">
        <v>25</v>
      </c>
      <c r="L136" s="26" t="s">
        <v>583</v>
      </c>
      <c r="M136" s="27" t="s">
        <v>584</v>
      </c>
      <c r="N136" s="26" t="s">
        <v>28</v>
      </c>
      <c r="O136" s="27" t="s">
        <v>585</v>
      </c>
      <c r="P136" s="26"/>
    </row>
    <row r="137" ht="24" spans="1:16">
      <c r="A137" s="25">
        <f>IF(D137="","",COUNT($A$2:A136)+1)</f>
        <v>135</v>
      </c>
      <c r="B137" s="26" t="s">
        <v>17</v>
      </c>
      <c r="C137" s="27" t="s">
        <v>606</v>
      </c>
      <c r="D137" s="26" t="s">
        <v>343</v>
      </c>
      <c r="E137" s="26" t="s">
        <v>20</v>
      </c>
      <c r="F137" s="26" t="s">
        <v>607</v>
      </c>
      <c r="G137" s="26" t="s">
        <v>22</v>
      </c>
      <c r="H137" s="26" t="s">
        <v>345</v>
      </c>
      <c r="I137" s="27" t="s">
        <v>608</v>
      </c>
      <c r="J137" s="30">
        <v>14</v>
      </c>
      <c r="K137" s="26" t="s">
        <v>25</v>
      </c>
      <c r="L137" s="26" t="s">
        <v>583</v>
      </c>
      <c r="M137" s="27" t="s">
        <v>584</v>
      </c>
      <c r="N137" s="26" t="s">
        <v>28</v>
      </c>
      <c r="O137" s="27" t="s">
        <v>585</v>
      </c>
      <c r="P137" s="26"/>
    </row>
    <row r="138" ht="24" spans="1:16">
      <c r="A138" s="25">
        <f>IF(D138="","",COUNT($A$2:A137)+1)</f>
        <v>136</v>
      </c>
      <c r="B138" s="26" t="s">
        <v>17</v>
      </c>
      <c r="C138" s="27" t="s">
        <v>609</v>
      </c>
      <c r="D138" s="26" t="s">
        <v>343</v>
      </c>
      <c r="E138" s="26" t="s">
        <v>20</v>
      </c>
      <c r="F138" s="26" t="s">
        <v>610</v>
      </c>
      <c r="G138" s="26" t="s">
        <v>22</v>
      </c>
      <c r="H138" s="26" t="s">
        <v>345</v>
      </c>
      <c r="I138" s="27" t="s">
        <v>539</v>
      </c>
      <c r="J138" s="30">
        <v>27</v>
      </c>
      <c r="K138" s="26" t="s">
        <v>25</v>
      </c>
      <c r="L138" s="26" t="s">
        <v>583</v>
      </c>
      <c r="M138" s="27" t="s">
        <v>584</v>
      </c>
      <c r="N138" s="26" t="s">
        <v>28</v>
      </c>
      <c r="O138" s="27" t="s">
        <v>585</v>
      </c>
      <c r="P138" s="26"/>
    </row>
    <row r="139" ht="24" spans="1:16">
      <c r="A139" s="25">
        <f>IF(D139="","",COUNT($A$2:A138)+1)</f>
        <v>137</v>
      </c>
      <c r="B139" s="26" t="s">
        <v>17</v>
      </c>
      <c r="C139" s="27" t="s">
        <v>611</v>
      </c>
      <c r="D139" s="26" t="s">
        <v>343</v>
      </c>
      <c r="E139" s="26" t="s">
        <v>20</v>
      </c>
      <c r="F139" s="26" t="s">
        <v>612</v>
      </c>
      <c r="G139" s="26" t="s">
        <v>22</v>
      </c>
      <c r="H139" s="26" t="s">
        <v>345</v>
      </c>
      <c r="I139" s="27" t="s">
        <v>613</v>
      </c>
      <c r="J139" s="30">
        <v>80</v>
      </c>
      <c r="K139" s="26" t="s">
        <v>25</v>
      </c>
      <c r="L139" s="26" t="s">
        <v>583</v>
      </c>
      <c r="M139" s="27" t="s">
        <v>584</v>
      </c>
      <c r="N139" s="26" t="s">
        <v>28</v>
      </c>
      <c r="O139" s="27" t="s">
        <v>585</v>
      </c>
      <c r="P139" s="26"/>
    </row>
    <row r="140" ht="24" spans="1:16">
      <c r="A140" s="25">
        <f>IF(D140="","",COUNT($A$2:A139)+1)</f>
        <v>138</v>
      </c>
      <c r="B140" s="26" t="s">
        <v>17</v>
      </c>
      <c r="C140" s="27" t="s">
        <v>614</v>
      </c>
      <c r="D140" s="26" t="s">
        <v>343</v>
      </c>
      <c r="E140" s="26" t="s">
        <v>20</v>
      </c>
      <c r="F140" s="26" t="s">
        <v>615</v>
      </c>
      <c r="G140" s="26" t="s">
        <v>22</v>
      </c>
      <c r="H140" s="26" t="s">
        <v>345</v>
      </c>
      <c r="I140" s="27" t="s">
        <v>603</v>
      </c>
      <c r="J140" s="30">
        <v>16.2</v>
      </c>
      <c r="K140" s="26" t="s">
        <v>25</v>
      </c>
      <c r="L140" s="26" t="s">
        <v>583</v>
      </c>
      <c r="M140" s="27" t="s">
        <v>584</v>
      </c>
      <c r="N140" s="26" t="s">
        <v>28</v>
      </c>
      <c r="O140" s="27" t="s">
        <v>585</v>
      </c>
      <c r="P140" s="26"/>
    </row>
    <row r="141" ht="24" spans="1:16">
      <c r="A141" s="25">
        <f>IF(D141="","",COUNT($A$2:A140)+1)</f>
        <v>139</v>
      </c>
      <c r="B141" s="26" t="s">
        <v>17</v>
      </c>
      <c r="C141" s="27" t="s">
        <v>616</v>
      </c>
      <c r="D141" s="26" t="s">
        <v>343</v>
      </c>
      <c r="E141" s="26" t="s">
        <v>20</v>
      </c>
      <c r="F141" s="26" t="s">
        <v>617</v>
      </c>
      <c r="G141" s="26" t="s">
        <v>22</v>
      </c>
      <c r="H141" s="26" t="s">
        <v>345</v>
      </c>
      <c r="I141" s="27" t="s">
        <v>618</v>
      </c>
      <c r="J141" s="30">
        <v>8.1</v>
      </c>
      <c r="K141" s="26" t="s">
        <v>25</v>
      </c>
      <c r="L141" s="26" t="s">
        <v>583</v>
      </c>
      <c r="M141" s="27" t="s">
        <v>584</v>
      </c>
      <c r="N141" s="26" t="s">
        <v>28</v>
      </c>
      <c r="O141" s="27" t="s">
        <v>585</v>
      </c>
      <c r="P141" s="26"/>
    </row>
    <row r="142" ht="24" spans="1:16">
      <c r="A142" s="25">
        <f>IF(D142="","",COUNT($A$2:A141)+1)</f>
        <v>140</v>
      </c>
      <c r="B142" s="26" t="s">
        <v>17</v>
      </c>
      <c r="C142" s="27" t="s">
        <v>619</v>
      </c>
      <c r="D142" s="26" t="s">
        <v>343</v>
      </c>
      <c r="E142" s="26" t="s">
        <v>20</v>
      </c>
      <c r="F142" s="26" t="s">
        <v>620</v>
      </c>
      <c r="G142" s="26" t="s">
        <v>22</v>
      </c>
      <c r="H142" s="26" t="s">
        <v>345</v>
      </c>
      <c r="I142" s="27" t="s">
        <v>603</v>
      </c>
      <c r="J142" s="30">
        <v>16.2</v>
      </c>
      <c r="K142" s="26" t="s">
        <v>25</v>
      </c>
      <c r="L142" s="26" t="s">
        <v>583</v>
      </c>
      <c r="M142" s="27" t="s">
        <v>584</v>
      </c>
      <c r="N142" s="26" t="s">
        <v>28</v>
      </c>
      <c r="O142" s="27" t="s">
        <v>585</v>
      </c>
      <c r="P142" s="26"/>
    </row>
    <row r="143" ht="24" spans="1:16">
      <c r="A143" s="25">
        <f>IF(D143="","",COUNT($A$2:A142)+1)</f>
        <v>141</v>
      </c>
      <c r="B143" s="26" t="s">
        <v>17</v>
      </c>
      <c r="C143" s="27" t="s">
        <v>621</v>
      </c>
      <c r="D143" s="26" t="s">
        <v>19</v>
      </c>
      <c r="E143" s="26" t="s">
        <v>20</v>
      </c>
      <c r="F143" s="26" t="s">
        <v>622</v>
      </c>
      <c r="G143" s="26" t="s">
        <v>22</v>
      </c>
      <c r="H143" s="26" t="s">
        <v>345</v>
      </c>
      <c r="I143" s="27" t="s">
        <v>623</v>
      </c>
      <c r="J143" s="30">
        <v>144</v>
      </c>
      <c r="K143" s="26" t="s">
        <v>25</v>
      </c>
      <c r="L143" s="26" t="s">
        <v>624</v>
      </c>
      <c r="M143" s="27" t="s">
        <v>625</v>
      </c>
      <c r="N143" s="26" t="s">
        <v>28</v>
      </c>
      <c r="O143" s="27" t="s">
        <v>626</v>
      </c>
      <c r="P143" s="26"/>
    </row>
    <row r="144" ht="48" spans="1:16">
      <c r="A144" s="25">
        <f>IF(D144="","",COUNT($A$2:A143)+1)</f>
        <v>142</v>
      </c>
      <c r="B144" s="26" t="s">
        <v>17</v>
      </c>
      <c r="C144" s="27" t="s">
        <v>627</v>
      </c>
      <c r="D144" s="26" t="s">
        <v>19</v>
      </c>
      <c r="E144" s="26" t="s">
        <v>20</v>
      </c>
      <c r="F144" s="26" t="s">
        <v>628</v>
      </c>
      <c r="G144" s="26" t="s">
        <v>22</v>
      </c>
      <c r="H144" s="26" t="s">
        <v>345</v>
      </c>
      <c r="I144" s="27" t="s">
        <v>629</v>
      </c>
      <c r="J144" s="30">
        <v>200</v>
      </c>
      <c r="K144" s="26" t="s">
        <v>25</v>
      </c>
      <c r="L144" s="26" t="s">
        <v>630</v>
      </c>
      <c r="M144" s="27" t="s">
        <v>631</v>
      </c>
      <c r="N144" s="26" t="s">
        <v>28</v>
      </c>
      <c r="O144" s="27" t="s">
        <v>632</v>
      </c>
      <c r="P144" s="26"/>
    </row>
    <row r="145" ht="89" customHeight="1" spans="1:16">
      <c r="A145" s="25">
        <f>IF(D145="","",COUNT($A$2:A144)+1)</f>
        <v>143</v>
      </c>
      <c r="B145" s="26" t="s">
        <v>17</v>
      </c>
      <c r="C145" s="27" t="s">
        <v>633</v>
      </c>
      <c r="D145" s="26" t="s">
        <v>19</v>
      </c>
      <c r="E145" s="26" t="s">
        <v>20</v>
      </c>
      <c r="F145" s="26" t="s">
        <v>634</v>
      </c>
      <c r="G145" s="26" t="s">
        <v>22</v>
      </c>
      <c r="H145" s="26" t="s">
        <v>23</v>
      </c>
      <c r="I145" s="27" t="s">
        <v>635</v>
      </c>
      <c r="J145" s="30">
        <v>350</v>
      </c>
      <c r="K145" s="26" t="s">
        <v>25</v>
      </c>
      <c r="L145" s="26" t="s">
        <v>636</v>
      </c>
      <c r="M145" s="27" t="s">
        <v>637</v>
      </c>
      <c r="N145" s="26" t="s">
        <v>28</v>
      </c>
      <c r="O145" s="27" t="s">
        <v>638</v>
      </c>
      <c r="P145" s="26"/>
    </row>
    <row r="146" ht="85" customHeight="1" spans="1:16">
      <c r="A146" s="25">
        <f>IF(D146="","",COUNT($A$2:A145)+1)</f>
        <v>144</v>
      </c>
      <c r="B146" s="26" t="s">
        <v>17</v>
      </c>
      <c r="C146" s="27" t="s">
        <v>639</v>
      </c>
      <c r="D146" s="26" t="s">
        <v>19</v>
      </c>
      <c r="E146" s="26" t="s">
        <v>20</v>
      </c>
      <c r="F146" s="26" t="s">
        <v>640</v>
      </c>
      <c r="G146" s="26" t="s">
        <v>22</v>
      </c>
      <c r="H146" s="26" t="s">
        <v>23</v>
      </c>
      <c r="I146" s="27" t="s">
        <v>641</v>
      </c>
      <c r="J146" s="30">
        <v>400</v>
      </c>
      <c r="K146" s="26" t="s">
        <v>25</v>
      </c>
      <c r="L146" s="26" t="s">
        <v>642</v>
      </c>
      <c r="M146" s="27" t="s">
        <v>643</v>
      </c>
      <c r="N146" s="26" t="s">
        <v>28</v>
      </c>
      <c r="O146" s="27" t="s">
        <v>644</v>
      </c>
      <c r="P146" s="26"/>
    </row>
    <row r="147" ht="36" spans="1:16">
      <c r="A147" s="25">
        <f>IF(D147="","",COUNT($A$2:A146)+1)</f>
        <v>145</v>
      </c>
      <c r="B147" s="26" t="s">
        <v>17</v>
      </c>
      <c r="C147" s="27" t="s">
        <v>645</v>
      </c>
      <c r="D147" s="26" t="s">
        <v>19</v>
      </c>
      <c r="E147" s="26" t="s">
        <v>20</v>
      </c>
      <c r="F147" s="26" t="s">
        <v>646</v>
      </c>
      <c r="G147" s="26" t="s">
        <v>22</v>
      </c>
      <c r="H147" s="26" t="s">
        <v>23</v>
      </c>
      <c r="I147" s="27" t="s">
        <v>647</v>
      </c>
      <c r="J147" s="30">
        <v>97.2</v>
      </c>
      <c r="K147" s="26" t="s">
        <v>25</v>
      </c>
      <c r="L147" s="26" t="s">
        <v>648</v>
      </c>
      <c r="M147" s="27" t="s">
        <v>649</v>
      </c>
      <c r="N147" s="26" t="s">
        <v>28</v>
      </c>
      <c r="O147" s="27" t="s">
        <v>650</v>
      </c>
      <c r="P147" s="26"/>
    </row>
    <row r="148" ht="24" spans="1:16">
      <c r="A148" s="25">
        <f>IF(D148="","",COUNT($A$2:A147)+1)</f>
        <v>146</v>
      </c>
      <c r="B148" s="26" t="s">
        <v>17</v>
      </c>
      <c r="C148" s="27" t="s">
        <v>651</v>
      </c>
      <c r="D148" s="26" t="s">
        <v>343</v>
      </c>
      <c r="E148" s="26" t="s">
        <v>20</v>
      </c>
      <c r="F148" s="26" t="s">
        <v>652</v>
      </c>
      <c r="G148" s="26" t="s">
        <v>22</v>
      </c>
      <c r="H148" s="26" t="s">
        <v>345</v>
      </c>
      <c r="I148" s="27" t="s">
        <v>653</v>
      </c>
      <c r="J148" s="30">
        <v>97.2</v>
      </c>
      <c r="K148" s="26" t="s">
        <v>25</v>
      </c>
      <c r="L148" s="26" t="s">
        <v>654</v>
      </c>
      <c r="M148" s="27" t="s">
        <v>655</v>
      </c>
      <c r="N148" s="26" t="s">
        <v>28</v>
      </c>
      <c r="O148" s="27" t="s">
        <v>656</v>
      </c>
      <c r="P148" s="26"/>
    </row>
    <row r="149" ht="24" spans="1:16">
      <c r="A149" s="25">
        <f>IF(D149="","",COUNT($A$2:A148)+1)</f>
        <v>147</v>
      </c>
      <c r="B149" s="26" t="s">
        <v>17</v>
      </c>
      <c r="C149" s="27" t="s">
        <v>657</v>
      </c>
      <c r="D149" s="26" t="s">
        <v>343</v>
      </c>
      <c r="E149" s="26" t="s">
        <v>20</v>
      </c>
      <c r="F149" s="26" t="s">
        <v>658</v>
      </c>
      <c r="G149" s="26" t="s">
        <v>22</v>
      </c>
      <c r="H149" s="26" t="s">
        <v>345</v>
      </c>
      <c r="I149" s="27" t="s">
        <v>659</v>
      </c>
      <c r="J149" s="30">
        <v>97.2</v>
      </c>
      <c r="K149" s="26" t="s">
        <v>25</v>
      </c>
      <c r="L149" s="26" t="s">
        <v>660</v>
      </c>
      <c r="M149" s="27" t="s">
        <v>655</v>
      </c>
      <c r="N149" s="26" t="s">
        <v>28</v>
      </c>
      <c r="O149" s="27" t="s">
        <v>656</v>
      </c>
      <c r="P149" s="26"/>
    </row>
    <row r="150" ht="24" spans="1:16">
      <c r="A150" s="25">
        <f>IF(D150="","",COUNT($A$2:A149)+1)</f>
        <v>148</v>
      </c>
      <c r="B150" s="26" t="s">
        <v>17</v>
      </c>
      <c r="C150" s="27" t="s">
        <v>661</v>
      </c>
      <c r="D150" s="26" t="s">
        <v>343</v>
      </c>
      <c r="E150" s="26" t="s">
        <v>20</v>
      </c>
      <c r="F150" s="26" t="s">
        <v>662</v>
      </c>
      <c r="G150" s="26" t="s">
        <v>22</v>
      </c>
      <c r="H150" s="26" t="s">
        <v>345</v>
      </c>
      <c r="I150" s="27" t="s">
        <v>663</v>
      </c>
      <c r="J150" s="30">
        <v>97.2</v>
      </c>
      <c r="K150" s="26" t="s">
        <v>25</v>
      </c>
      <c r="L150" s="26" t="s">
        <v>664</v>
      </c>
      <c r="M150" s="27" t="s">
        <v>655</v>
      </c>
      <c r="N150" s="26" t="s">
        <v>28</v>
      </c>
      <c r="O150" s="27" t="s">
        <v>656</v>
      </c>
      <c r="P150" s="26"/>
    </row>
    <row r="151" ht="24" spans="1:16">
      <c r="A151" s="25">
        <f>IF(D151="","",COUNT($A$2:A150)+1)</f>
        <v>149</v>
      </c>
      <c r="B151" s="26" t="s">
        <v>17</v>
      </c>
      <c r="C151" s="27" t="s">
        <v>665</v>
      </c>
      <c r="D151" s="26" t="s">
        <v>343</v>
      </c>
      <c r="E151" s="26" t="s">
        <v>20</v>
      </c>
      <c r="F151" s="26" t="s">
        <v>666</v>
      </c>
      <c r="G151" s="26" t="s">
        <v>22</v>
      </c>
      <c r="H151" s="26" t="s">
        <v>345</v>
      </c>
      <c r="I151" s="27" t="s">
        <v>667</v>
      </c>
      <c r="J151" s="30">
        <v>97.2</v>
      </c>
      <c r="K151" s="26" t="s">
        <v>25</v>
      </c>
      <c r="L151" s="26" t="s">
        <v>668</v>
      </c>
      <c r="M151" s="27" t="s">
        <v>655</v>
      </c>
      <c r="N151" s="26" t="s">
        <v>28</v>
      </c>
      <c r="O151" s="27" t="s">
        <v>656</v>
      </c>
      <c r="P151" s="26"/>
    </row>
    <row r="152" ht="24" spans="1:16">
      <c r="A152" s="25">
        <f>IF(D152="","",COUNT($A$2:A151)+1)</f>
        <v>150</v>
      </c>
      <c r="B152" s="26" t="s">
        <v>17</v>
      </c>
      <c r="C152" s="27" t="s">
        <v>669</v>
      </c>
      <c r="D152" s="26" t="s">
        <v>343</v>
      </c>
      <c r="E152" s="26" t="s">
        <v>20</v>
      </c>
      <c r="F152" s="26" t="s">
        <v>670</v>
      </c>
      <c r="G152" s="26" t="s">
        <v>22</v>
      </c>
      <c r="H152" s="26" t="s">
        <v>345</v>
      </c>
      <c r="I152" s="27" t="s">
        <v>671</v>
      </c>
      <c r="J152" s="30">
        <v>97.2</v>
      </c>
      <c r="K152" s="26" t="s">
        <v>25</v>
      </c>
      <c r="L152" s="26" t="s">
        <v>672</v>
      </c>
      <c r="M152" s="27" t="s">
        <v>655</v>
      </c>
      <c r="N152" s="26" t="s">
        <v>28</v>
      </c>
      <c r="O152" s="27" t="s">
        <v>656</v>
      </c>
      <c r="P152" s="26"/>
    </row>
    <row r="153" ht="96" spans="1:16">
      <c r="A153" s="25">
        <f>IF(D153="","",COUNT($A$2:A152)+1)</f>
        <v>151</v>
      </c>
      <c r="B153" s="26" t="s">
        <v>17</v>
      </c>
      <c r="C153" s="27" t="s">
        <v>673</v>
      </c>
      <c r="D153" s="26" t="s">
        <v>19</v>
      </c>
      <c r="E153" s="26" t="s">
        <v>20</v>
      </c>
      <c r="F153" s="26" t="s">
        <v>674</v>
      </c>
      <c r="G153" s="26" t="s">
        <v>22</v>
      </c>
      <c r="H153" s="26" t="s">
        <v>23</v>
      </c>
      <c r="I153" s="27" t="s">
        <v>675</v>
      </c>
      <c r="J153" s="30">
        <v>30</v>
      </c>
      <c r="K153" s="26" t="s">
        <v>25</v>
      </c>
      <c r="L153" s="26" t="s">
        <v>676</v>
      </c>
      <c r="M153" s="27" t="s">
        <v>677</v>
      </c>
      <c r="N153" s="26" t="s">
        <v>28</v>
      </c>
      <c r="O153" s="27" t="s">
        <v>678</v>
      </c>
      <c r="P153" s="26"/>
    </row>
    <row r="154" ht="98" customHeight="1" spans="1:16">
      <c r="A154" s="25">
        <f>IF(D154="","",COUNT($A$2:A153)+1)</f>
        <v>152</v>
      </c>
      <c r="B154" s="26" t="s">
        <v>17</v>
      </c>
      <c r="C154" s="27" t="s">
        <v>679</v>
      </c>
      <c r="D154" s="26" t="s">
        <v>19</v>
      </c>
      <c r="E154" s="26" t="s">
        <v>20</v>
      </c>
      <c r="F154" s="26" t="s">
        <v>674</v>
      </c>
      <c r="G154" s="26" t="s">
        <v>22</v>
      </c>
      <c r="H154" s="26" t="s">
        <v>23</v>
      </c>
      <c r="I154" s="27" t="s">
        <v>680</v>
      </c>
      <c r="J154" s="30">
        <v>350</v>
      </c>
      <c r="K154" s="26" t="s">
        <v>25</v>
      </c>
      <c r="L154" s="26" t="s">
        <v>681</v>
      </c>
      <c r="M154" s="27" t="s">
        <v>682</v>
      </c>
      <c r="N154" s="26" t="s">
        <v>28</v>
      </c>
      <c r="O154" s="27" t="s">
        <v>683</v>
      </c>
      <c r="P154" s="26"/>
    </row>
    <row r="155" ht="108" spans="1:16">
      <c r="A155" s="25">
        <f>IF(D155="","",COUNT($A$2:A154)+1)</f>
        <v>153</v>
      </c>
      <c r="B155" s="26" t="s">
        <v>17</v>
      </c>
      <c r="C155" s="27" t="s">
        <v>684</v>
      </c>
      <c r="D155" s="26" t="s">
        <v>19</v>
      </c>
      <c r="E155" s="26" t="s">
        <v>20</v>
      </c>
      <c r="F155" s="26" t="s">
        <v>64</v>
      </c>
      <c r="G155" s="26" t="s">
        <v>22</v>
      </c>
      <c r="H155" s="26" t="s">
        <v>23</v>
      </c>
      <c r="I155" s="27" t="s">
        <v>685</v>
      </c>
      <c r="J155" s="30">
        <v>80</v>
      </c>
      <c r="K155" s="26" t="s">
        <v>25</v>
      </c>
      <c r="L155" s="26" t="s">
        <v>686</v>
      </c>
      <c r="M155" s="27" t="s">
        <v>687</v>
      </c>
      <c r="N155" s="26" t="s">
        <v>28</v>
      </c>
      <c r="O155" s="27" t="s">
        <v>688</v>
      </c>
      <c r="P155" s="26"/>
    </row>
    <row r="156" ht="24" spans="1:16">
      <c r="A156" s="25">
        <f>IF(D156="","",COUNT($A$2:A155)+1)</f>
        <v>154</v>
      </c>
      <c r="B156" s="26" t="s">
        <v>17</v>
      </c>
      <c r="C156" s="27" t="s">
        <v>689</v>
      </c>
      <c r="D156" s="26" t="s">
        <v>343</v>
      </c>
      <c r="E156" s="26" t="s">
        <v>20</v>
      </c>
      <c r="F156" s="26" t="s">
        <v>690</v>
      </c>
      <c r="G156" s="26" t="s">
        <v>22</v>
      </c>
      <c r="H156" s="26" t="s">
        <v>345</v>
      </c>
      <c r="I156" s="27" t="s">
        <v>691</v>
      </c>
      <c r="J156" s="30">
        <v>42</v>
      </c>
      <c r="K156" s="26" t="s">
        <v>25</v>
      </c>
      <c r="L156" s="26" t="s">
        <v>690</v>
      </c>
      <c r="M156" s="27" t="s">
        <v>692</v>
      </c>
      <c r="N156" s="26" t="s">
        <v>28</v>
      </c>
      <c r="O156" s="27" t="s">
        <v>693</v>
      </c>
      <c r="P156" s="26"/>
    </row>
    <row r="157" ht="24" spans="1:16">
      <c r="A157" s="25">
        <f>IF(D157="","",COUNT($A$2:A156)+1)</f>
        <v>155</v>
      </c>
      <c r="B157" s="26" t="s">
        <v>17</v>
      </c>
      <c r="C157" s="27" t="s">
        <v>694</v>
      </c>
      <c r="D157" s="26" t="s">
        <v>343</v>
      </c>
      <c r="E157" s="26" t="s">
        <v>20</v>
      </c>
      <c r="F157" s="26" t="s">
        <v>602</v>
      </c>
      <c r="G157" s="26" t="s">
        <v>22</v>
      </c>
      <c r="H157" s="26" t="s">
        <v>345</v>
      </c>
      <c r="I157" s="27" t="s">
        <v>695</v>
      </c>
      <c r="J157" s="30">
        <v>31</v>
      </c>
      <c r="K157" s="26" t="s">
        <v>25</v>
      </c>
      <c r="L157" s="26" t="s">
        <v>602</v>
      </c>
      <c r="M157" s="27" t="s">
        <v>696</v>
      </c>
      <c r="N157" s="26" t="s">
        <v>28</v>
      </c>
      <c r="O157" s="27" t="s">
        <v>697</v>
      </c>
      <c r="P157" s="26"/>
    </row>
    <row r="158" ht="84" spans="1:16">
      <c r="A158" s="25">
        <f>IF(D158="","",COUNT($A$2:A157)+1)</f>
        <v>156</v>
      </c>
      <c r="B158" s="26" t="s">
        <v>17</v>
      </c>
      <c r="C158" s="27" t="s">
        <v>698</v>
      </c>
      <c r="D158" s="26" t="s">
        <v>19</v>
      </c>
      <c r="E158" s="26" t="s">
        <v>20</v>
      </c>
      <c r="F158" s="26" t="s">
        <v>699</v>
      </c>
      <c r="G158" s="26" t="s">
        <v>22</v>
      </c>
      <c r="H158" s="26" t="s">
        <v>23</v>
      </c>
      <c r="I158" s="27" t="s">
        <v>700</v>
      </c>
      <c r="J158" s="30">
        <v>195</v>
      </c>
      <c r="K158" s="26" t="s">
        <v>25</v>
      </c>
      <c r="L158" s="26" t="s">
        <v>701</v>
      </c>
      <c r="M158" s="27" t="s">
        <v>702</v>
      </c>
      <c r="N158" s="26" t="s">
        <v>28</v>
      </c>
      <c r="O158" s="27" t="s">
        <v>703</v>
      </c>
      <c r="P158" s="26"/>
    </row>
    <row r="159" ht="24" spans="1:16">
      <c r="A159" s="25">
        <f>IF(D159="","",COUNT($A$2:A158)+1)</f>
        <v>157</v>
      </c>
      <c r="B159" s="26" t="s">
        <v>17</v>
      </c>
      <c r="C159" s="27" t="s">
        <v>704</v>
      </c>
      <c r="D159" s="26" t="s">
        <v>343</v>
      </c>
      <c r="E159" s="26" t="s">
        <v>20</v>
      </c>
      <c r="F159" s="26" t="s">
        <v>699</v>
      </c>
      <c r="G159" s="26" t="s">
        <v>22</v>
      </c>
      <c r="H159" s="26" t="s">
        <v>345</v>
      </c>
      <c r="I159" s="27" t="s">
        <v>705</v>
      </c>
      <c r="J159" s="30">
        <v>35</v>
      </c>
      <c r="K159" s="26" t="s">
        <v>25</v>
      </c>
      <c r="L159" s="26" t="s">
        <v>699</v>
      </c>
      <c r="M159" s="27" t="s">
        <v>706</v>
      </c>
      <c r="N159" s="26" t="s">
        <v>28</v>
      </c>
      <c r="O159" s="27" t="s">
        <v>707</v>
      </c>
      <c r="P159" s="26"/>
    </row>
    <row r="160" ht="24" spans="1:16">
      <c r="A160" s="25">
        <f>IF(D160="","",COUNT($A$2:A159)+1)</f>
        <v>158</v>
      </c>
      <c r="B160" s="26" t="s">
        <v>17</v>
      </c>
      <c r="C160" s="27" t="s">
        <v>708</v>
      </c>
      <c r="D160" s="26" t="s">
        <v>343</v>
      </c>
      <c r="E160" s="26" t="s">
        <v>20</v>
      </c>
      <c r="F160" s="26" t="s">
        <v>709</v>
      </c>
      <c r="G160" s="26" t="s">
        <v>22</v>
      </c>
      <c r="H160" s="26" t="s">
        <v>345</v>
      </c>
      <c r="I160" s="27" t="s">
        <v>710</v>
      </c>
      <c r="J160" s="30">
        <v>25</v>
      </c>
      <c r="K160" s="26" t="s">
        <v>25</v>
      </c>
      <c r="L160" s="26" t="s">
        <v>709</v>
      </c>
      <c r="M160" s="27" t="s">
        <v>711</v>
      </c>
      <c r="N160" s="26" t="s">
        <v>28</v>
      </c>
      <c r="O160" s="27" t="s">
        <v>712</v>
      </c>
      <c r="P160" s="26"/>
    </row>
    <row r="161" ht="24" spans="1:16">
      <c r="A161" s="25">
        <f>IF(D161="","",COUNT($A$2:A160)+1)</f>
        <v>159</v>
      </c>
      <c r="B161" s="26" t="s">
        <v>17</v>
      </c>
      <c r="C161" s="27" t="s">
        <v>713</v>
      </c>
      <c r="D161" s="26" t="s">
        <v>343</v>
      </c>
      <c r="E161" s="26" t="s">
        <v>20</v>
      </c>
      <c r="F161" s="26" t="s">
        <v>714</v>
      </c>
      <c r="G161" s="26" t="s">
        <v>22</v>
      </c>
      <c r="H161" s="26" t="s">
        <v>345</v>
      </c>
      <c r="I161" s="27" t="s">
        <v>715</v>
      </c>
      <c r="J161" s="30">
        <v>54</v>
      </c>
      <c r="K161" s="26" t="s">
        <v>25</v>
      </c>
      <c r="L161" s="26" t="s">
        <v>714</v>
      </c>
      <c r="M161" s="27" t="s">
        <v>716</v>
      </c>
      <c r="N161" s="26" t="s">
        <v>28</v>
      </c>
      <c r="O161" s="27" t="s">
        <v>717</v>
      </c>
      <c r="P161" s="26"/>
    </row>
    <row r="162" ht="24" spans="1:16">
      <c r="A162" s="25">
        <f>IF(D162="","",COUNT($A$2:A161)+1)</f>
        <v>160</v>
      </c>
      <c r="B162" s="26" t="s">
        <v>17</v>
      </c>
      <c r="C162" s="27" t="s">
        <v>718</v>
      </c>
      <c r="D162" s="26" t="s">
        <v>343</v>
      </c>
      <c r="E162" s="26" t="s">
        <v>20</v>
      </c>
      <c r="F162" s="26" t="s">
        <v>719</v>
      </c>
      <c r="G162" s="26" t="s">
        <v>22</v>
      </c>
      <c r="H162" s="26" t="s">
        <v>345</v>
      </c>
      <c r="I162" s="27" t="s">
        <v>720</v>
      </c>
      <c r="J162" s="30">
        <v>140</v>
      </c>
      <c r="K162" s="26" t="s">
        <v>25</v>
      </c>
      <c r="L162" s="26" t="s">
        <v>719</v>
      </c>
      <c r="M162" s="27" t="s">
        <v>721</v>
      </c>
      <c r="N162" s="26" t="s">
        <v>28</v>
      </c>
      <c r="O162" s="27" t="s">
        <v>722</v>
      </c>
      <c r="P162" s="26"/>
    </row>
    <row r="163" ht="24" spans="1:16">
      <c r="A163" s="25">
        <f>IF(D163="","",COUNT($A$2:A162)+1)</f>
        <v>161</v>
      </c>
      <c r="B163" s="26" t="s">
        <v>17</v>
      </c>
      <c r="C163" s="27" t="s">
        <v>723</v>
      </c>
      <c r="D163" s="26" t="s">
        <v>343</v>
      </c>
      <c r="E163" s="26" t="s">
        <v>20</v>
      </c>
      <c r="F163" s="26" t="s">
        <v>724</v>
      </c>
      <c r="G163" s="26" t="s">
        <v>22</v>
      </c>
      <c r="H163" s="26" t="s">
        <v>345</v>
      </c>
      <c r="I163" s="27" t="s">
        <v>725</v>
      </c>
      <c r="J163" s="30">
        <v>90</v>
      </c>
      <c r="K163" s="26" t="s">
        <v>25</v>
      </c>
      <c r="L163" s="26" t="s">
        <v>724</v>
      </c>
      <c r="M163" s="27" t="s">
        <v>726</v>
      </c>
      <c r="N163" s="26" t="s">
        <v>28</v>
      </c>
      <c r="O163" s="27" t="s">
        <v>727</v>
      </c>
      <c r="P163" s="26"/>
    </row>
    <row r="164" ht="24" spans="1:16">
      <c r="A164" s="25">
        <f>IF(D164="","",COUNT($A$2:A163)+1)</f>
        <v>162</v>
      </c>
      <c r="B164" s="26" t="s">
        <v>17</v>
      </c>
      <c r="C164" s="27" t="s">
        <v>728</v>
      </c>
      <c r="D164" s="26" t="s">
        <v>343</v>
      </c>
      <c r="E164" s="26" t="s">
        <v>20</v>
      </c>
      <c r="F164" s="26" t="s">
        <v>729</v>
      </c>
      <c r="G164" s="26" t="s">
        <v>22</v>
      </c>
      <c r="H164" s="26" t="s">
        <v>345</v>
      </c>
      <c r="I164" s="27" t="s">
        <v>730</v>
      </c>
      <c r="J164" s="30">
        <v>28</v>
      </c>
      <c r="K164" s="26" t="s">
        <v>25</v>
      </c>
      <c r="L164" s="26" t="s">
        <v>731</v>
      </c>
      <c r="M164" s="27" t="s">
        <v>732</v>
      </c>
      <c r="N164" s="26" t="s">
        <v>28</v>
      </c>
      <c r="O164" s="27" t="s">
        <v>733</v>
      </c>
      <c r="P164" s="26"/>
    </row>
    <row r="165" ht="132" spans="1:16">
      <c r="A165" s="25">
        <f>IF(D165="","",COUNT($A$2:A164)+1)</f>
        <v>163</v>
      </c>
      <c r="B165" s="26" t="s">
        <v>17</v>
      </c>
      <c r="C165" s="27" t="s">
        <v>734</v>
      </c>
      <c r="D165" s="26" t="s">
        <v>19</v>
      </c>
      <c r="E165" s="26" t="s">
        <v>20</v>
      </c>
      <c r="F165" s="26" t="s">
        <v>735</v>
      </c>
      <c r="G165" s="26" t="s">
        <v>22</v>
      </c>
      <c r="H165" s="26" t="s">
        <v>23</v>
      </c>
      <c r="I165" s="27" t="s">
        <v>736</v>
      </c>
      <c r="J165" s="30">
        <v>30</v>
      </c>
      <c r="K165" s="26" t="s">
        <v>25</v>
      </c>
      <c r="L165" s="26" t="s">
        <v>737</v>
      </c>
      <c r="M165" s="27" t="s">
        <v>738</v>
      </c>
      <c r="N165" s="26" t="s">
        <v>28</v>
      </c>
      <c r="O165" s="27" t="s">
        <v>739</v>
      </c>
      <c r="P165" s="26"/>
    </row>
    <row r="166" ht="132" spans="1:16">
      <c r="A166" s="25">
        <f>IF(D166="","",COUNT($A$2:A165)+1)</f>
        <v>164</v>
      </c>
      <c r="B166" s="26" t="s">
        <v>17</v>
      </c>
      <c r="C166" s="27" t="s">
        <v>740</v>
      </c>
      <c r="D166" s="26" t="s">
        <v>19</v>
      </c>
      <c r="E166" s="26" t="s">
        <v>20</v>
      </c>
      <c r="F166" s="26" t="s">
        <v>741</v>
      </c>
      <c r="G166" s="26" t="s">
        <v>22</v>
      </c>
      <c r="H166" s="26" t="s">
        <v>23</v>
      </c>
      <c r="I166" s="27" t="s">
        <v>742</v>
      </c>
      <c r="J166" s="30">
        <v>28</v>
      </c>
      <c r="K166" s="26" t="s">
        <v>25</v>
      </c>
      <c r="L166" s="26" t="s">
        <v>743</v>
      </c>
      <c r="M166" s="27" t="s">
        <v>744</v>
      </c>
      <c r="N166" s="26" t="s">
        <v>28</v>
      </c>
      <c r="O166" s="27" t="s">
        <v>745</v>
      </c>
      <c r="P166" s="26"/>
    </row>
    <row r="167" ht="132" spans="1:16">
      <c r="A167" s="25">
        <f>IF(D167="","",COUNT($A$2:A166)+1)</f>
        <v>165</v>
      </c>
      <c r="B167" s="26" t="s">
        <v>17</v>
      </c>
      <c r="C167" s="27" t="s">
        <v>746</v>
      </c>
      <c r="D167" s="26" t="s">
        <v>19</v>
      </c>
      <c r="E167" s="26" t="s">
        <v>20</v>
      </c>
      <c r="F167" s="26" t="s">
        <v>747</v>
      </c>
      <c r="G167" s="26" t="s">
        <v>22</v>
      </c>
      <c r="H167" s="26" t="s">
        <v>23</v>
      </c>
      <c r="I167" s="27" t="s">
        <v>748</v>
      </c>
      <c r="J167" s="30">
        <v>25</v>
      </c>
      <c r="K167" s="26" t="s">
        <v>25</v>
      </c>
      <c r="L167" s="26" t="s">
        <v>749</v>
      </c>
      <c r="M167" s="27" t="s">
        <v>750</v>
      </c>
      <c r="N167" s="26" t="s">
        <v>28</v>
      </c>
      <c r="O167" s="27" t="s">
        <v>751</v>
      </c>
      <c r="P167" s="26"/>
    </row>
    <row r="168" ht="84" spans="1:16">
      <c r="A168" s="25">
        <f>IF(D168="","",COUNT($A$2:A167)+1)</f>
        <v>166</v>
      </c>
      <c r="B168" s="26" t="s">
        <v>17</v>
      </c>
      <c r="C168" s="27" t="s">
        <v>752</v>
      </c>
      <c r="D168" s="26" t="s">
        <v>19</v>
      </c>
      <c r="E168" s="26" t="s">
        <v>20</v>
      </c>
      <c r="F168" s="26" t="s">
        <v>753</v>
      </c>
      <c r="G168" s="26" t="s">
        <v>22</v>
      </c>
      <c r="H168" s="26" t="s">
        <v>23</v>
      </c>
      <c r="I168" s="27" t="s">
        <v>754</v>
      </c>
      <c r="J168" s="30">
        <v>26.36</v>
      </c>
      <c r="K168" s="26" t="s">
        <v>25</v>
      </c>
      <c r="L168" s="26" t="s">
        <v>755</v>
      </c>
      <c r="M168" s="27" t="s">
        <v>756</v>
      </c>
      <c r="N168" s="26" t="s">
        <v>28</v>
      </c>
      <c r="O168" s="27" t="s">
        <v>35</v>
      </c>
      <c r="P168" s="26"/>
    </row>
    <row r="169" ht="72" spans="1:16">
      <c r="A169" s="25">
        <f>IF(D169="","",COUNT($A$2:A168)+1)</f>
        <v>167</v>
      </c>
      <c r="B169" s="26" t="s">
        <v>17</v>
      </c>
      <c r="C169" s="27" t="s">
        <v>757</v>
      </c>
      <c r="D169" s="26" t="s">
        <v>19</v>
      </c>
      <c r="E169" s="26" t="s">
        <v>20</v>
      </c>
      <c r="F169" s="26" t="s">
        <v>602</v>
      </c>
      <c r="G169" s="26" t="s">
        <v>22</v>
      </c>
      <c r="H169" s="26" t="s">
        <v>23</v>
      </c>
      <c r="I169" s="27" t="s">
        <v>758</v>
      </c>
      <c r="J169" s="30">
        <v>100</v>
      </c>
      <c r="K169" s="26" t="s">
        <v>25</v>
      </c>
      <c r="L169" s="26" t="s">
        <v>759</v>
      </c>
      <c r="M169" s="27" t="s">
        <v>760</v>
      </c>
      <c r="N169" s="26" t="s">
        <v>28</v>
      </c>
      <c r="O169" s="27" t="s">
        <v>761</v>
      </c>
      <c r="P169" s="26"/>
    </row>
    <row r="170" ht="72" spans="1:16">
      <c r="A170" s="25">
        <f>IF(D170="","",COUNT($A$2:A169)+1)</f>
        <v>168</v>
      </c>
      <c r="B170" s="26" t="s">
        <v>17</v>
      </c>
      <c r="C170" s="27" t="s">
        <v>762</v>
      </c>
      <c r="D170" s="26" t="s">
        <v>19</v>
      </c>
      <c r="E170" s="26" t="s">
        <v>20</v>
      </c>
      <c r="F170" s="26" t="s">
        <v>113</v>
      </c>
      <c r="G170" s="26" t="s">
        <v>22</v>
      </c>
      <c r="H170" s="26" t="s">
        <v>23</v>
      </c>
      <c r="I170" s="27" t="s">
        <v>758</v>
      </c>
      <c r="J170" s="30">
        <v>100</v>
      </c>
      <c r="K170" s="26" t="s">
        <v>25</v>
      </c>
      <c r="L170" s="26" t="s">
        <v>763</v>
      </c>
      <c r="M170" s="27" t="s">
        <v>764</v>
      </c>
      <c r="N170" s="26" t="s">
        <v>28</v>
      </c>
      <c r="O170" s="27" t="s">
        <v>765</v>
      </c>
      <c r="P170" s="26"/>
    </row>
    <row r="171" ht="72" spans="1:16">
      <c r="A171" s="25">
        <f>IF(D171="","",COUNT($A$2:A170)+1)</f>
        <v>169</v>
      </c>
      <c r="B171" s="26" t="s">
        <v>17</v>
      </c>
      <c r="C171" s="27" t="s">
        <v>766</v>
      </c>
      <c r="D171" s="26" t="s">
        <v>19</v>
      </c>
      <c r="E171" s="26" t="s">
        <v>20</v>
      </c>
      <c r="F171" s="26" t="s">
        <v>617</v>
      </c>
      <c r="G171" s="26" t="s">
        <v>22</v>
      </c>
      <c r="H171" s="26" t="s">
        <v>23</v>
      </c>
      <c r="I171" s="27" t="s">
        <v>758</v>
      </c>
      <c r="J171" s="30">
        <v>100</v>
      </c>
      <c r="K171" s="26" t="s">
        <v>25</v>
      </c>
      <c r="L171" s="26" t="s">
        <v>767</v>
      </c>
      <c r="M171" s="27" t="s">
        <v>768</v>
      </c>
      <c r="N171" s="26" t="s">
        <v>28</v>
      </c>
      <c r="O171" s="27" t="s">
        <v>769</v>
      </c>
      <c r="P171" s="26"/>
    </row>
    <row r="172" ht="24" spans="1:16">
      <c r="A172" s="25">
        <f>IF(D172="","",COUNT($A$2:A171)+1)</f>
        <v>170</v>
      </c>
      <c r="B172" s="26" t="s">
        <v>17</v>
      </c>
      <c r="C172" s="27" t="s">
        <v>770</v>
      </c>
      <c r="D172" s="26" t="s">
        <v>19</v>
      </c>
      <c r="E172" s="26" t="s">
        <v>20</v>
      </c>
      <c r="F172" s="32" t="s">
        <v>771</v>
      </c>
      <c r="G172" s="26" t="s">
        <v>22</v>
      </c>
      <c r="H172" s="32" t="s">
        <v>23</v>
      </c>
      <c r="I172" s="26" t="s">
        <v>154</v>
      </c>
      <c r="J172" s="30">
        <v>20</v>
      </c>
      <c r="K172" s="26" t="s">
        <v>25</v>
      </c>
      <c r="L172" s="34">
        <v>4</v>
      </c>
      <c r="M172" s="26" t="s">
        <v>772</v>
      </c>
      <c r="N172" s="26" t="s">
        <v>28</v>
      </c>
      <c r="O172" s="26" t="s">
        <v>773</v>
      </c>
      <c r="P172" s="26"/>
    </row>
    <row r="173" ht="24" spans="1:15">
      <c r="A173" s="25">
        <f>IF(D173="","",COUNT($A$2:A172)+1)</f>
        <v>171</v>
      </c>
      <c r="B173" s="26" t="s">
        <v>17</v>
      </c>
      <c r="C173" s="27" t="s">
        <v>774</v>
      </c>
      <c r="D173" s="26" t="s">
        <v>19</v>
      </c>
      <c r="E173" s="26" t="s">
        <v>20</v>
      </c>
      <c r="F173" s="32" t="s">
        <v>771</v>
      </c>
      <c r="G173" s="26" t="s">
        <v>22</v>
      </c>
      <c r="H173" s="32" t="s">
        <v>23</v>
      </c>
      <c r="I173" s="26" t="s">
        <v>154</v>
      </c>
      <c r="J173" s="30">
        <v>20</v>
      </c>
      <c r="K173" s="26" t="s">
        <v>25</v>
      </c>
      <c r="L173" s="34">
        <v>6</v>
      </c>
      <c r="M173" s="26" t="s">
        <v>775</v>
      </c>
      <c r="N173" s="26" t="s">
        <v>28</v>
      </c>
      <c r="O173" s="26" t="s">
        <v>776</v>
      </c>
    </row>
    <row r="174" ht="24" spans="1:16">
      <c r="A174" s="25">
        <f>IF(D174="","",COUNT($A$2:A173)+1)</f>
        <v>172</v>
      </c>
      <c r="B174" s="26" t="s">
        <v>17</v>
      </c>
      <c r="C174" s="27" t="s">
        <v>777</v>
      </c>
      <c r="D174" s="26" t="s">
        <v>19</v>
      </c>
      <c r="E174" s="26" t="s">
        <v>20</v>
      </c>
      <c r="F174" s="26" t="s">
        <v>375</v>
      </c>
      <c r="G174" s="26" t="s">
        <v>22</v>
      </c>
      <c r="H174" s="26" t="s">
        <v>23</v>
      </c>
      <c r="I174" s="27" t="s">
        <v>778</v>
      </c>
      <c r="J174" s="30">
        <v>20</v>
      </c>
      <c r="K174" s="26" t="s">
        <v>25</v>
      </c>
      <c r="L174" s="26" t="s">
        <v>377</v>
      </c>
      <c r="M174" s="27" t="s">
        <v>779</v>
      </c>
      <c r="N174" s="26" t="s">
        <v>28</v>
      </c>
      <c r="O174" s="27" t="s">
        <v>309</v>
      </c>
      <c r="P174" s="26"/>
    </row>
    <row r="175" ht="60" spans="1:16">
      <c r="A175" s="25">
        <f>IF(D175="","",COUNT($A$2:A174)+1)</f>
        <v>173</v>
      </c>
      <c r="B175" s="26" t="s">
        <v>17</v>
      </c>
      <c r="C175" s="27" t="s">
        <v>780</v>
      </c>
      <c r="D175" s="26" t="s">
        <v>19</v>
      </c>
      <c r="E175" s="26" t="s">
        <v>20</v>
      </c>
      <c r="F175" s="26" t="s">
        <v>781</v>
      </c>
      <c r="G175" s="26" t="s">
        <v>22</v>
      </c>
      <c r="H175" s="26" t="s">
        <v>23</v>
      </c>
      <c r="I175" s="27" t="s">
        <v>782</v>
      </c>
      <c r="J175" s="30">
        <v>50</v>
      </c>
      <c r="K175" s="26" t="s">
        <v>25</v>
      </c>
      <c r="L175" s="26" t="s">
        <v>783</v>
      </c>
      <c r="M175" s="27" t="s">
        <v>784</v>
      </c>
      <c r="N175" s="26" t="s">
        <v>28</v>
      </c>
      <c r="O175" s="27" t="s">
        <v>785</v>
      </c>
      <c r="P175" s="26"/>
    </row>
    <row r="176" ht="60" spans="1:16">
      <c r="A176" s="25">
        <f>IF(D176="","",COUNT($A$2:A175)+1)</f>
        <v>174</v>
      </c>
      <c r="B176" s="26" t="s">
        <v>17</v>
      </c>
      <c r="C176" s="27" t="s">
        <v>786</v>
      </c>
      <c r="D176" s="26" t="s">
        <v>19</v>
      </c>
      <c r="E176" s="26" t="s">
        <v>20</v>
      </c>
      <c r="F176" s="26" t="s">
        <v>787</v>
      </c>
      <c r="G176" s="26" t="s">
        <v>22</v>
      </c>
      <c r="H176" s="26" t="s">
        <v>23</v>
      </c>
      <c r="I176" s="27" t="s">
        <v>788</v>
      </c>
      <c r="J176" s="30">
        <v>50</v>
      </c>
      <c r="K176" s="26" t="s">
        <v>25</v>
      </c>
      <c r="L176" s="26" t="s">
        <v>789</v>
      </c>
      <c r="M176" s="27" t="s">
        <v>790</v>
      </c>
      <c r="N176" s="26" t="s">
        <v>28</v>
      </c>
      <c r="O176" s="27" t="s">
        <v>791</v>
      </c>
      <c r="P176" s="26"/>
    </row>
    <row r="177" ht="60" spans="1:16">
      <c r="A177" s="25">
        <f>IF(D177="","",COUNT($A$2:A176)+1)</f>
        <v>175</v>
      </c>
      <c r="B177" s="26" t="s">
        <v>17</v>
      </c>
      <c r="C177" s="27" t="s">
        <v>792</v>
      </c>
      <c r="D177" s="26" t="s">
        <v>19</v>
      </c>
      <c r="E177" s="26" t="s">
        <v>20</v>
      </c>
      <c r="F177" s="26" t="s">
        <v>793</v>
      </c>
      <c r="G177" s="26" t="s">
        <v>22</v>
      </c>
      <c r="H177" s="26" t="s">
        <v>23</v>
      </c>
      <c r="I177" s="27" t="s">
        <v>794</v>
      </c>
      <c r="J177" s="30">
        <v>30</v>
      </c>
      <c r="K177" s="26" t="s">
        <v>25</v>
      </c>
      <c r="L177" s="26" t="s">
        <v>795</v>
      </c>
      <c r="M177" s="27" t="s">
        <v>796</v>
      </c>
      <c r="N177" s="26" t="s">
        <v>28</v>
      </c>
      <c r="O177" s="27" t="s">
        <v>797</v>
      </c>
      <c r="P177" s="26"/>
    </row>
    <row r="178" ht="60" spans="1:16">
      <c r="A178" s="25">
        <f>IF(D178="","",COUNT($A$2:A177)+1)</f>
        <v>176</v>
      </c>
      <c r="B178" s="26" t="s">
        <v>17</v>
      </c>
      <c r="C178" s="27" t="s">
        <v>798</v>
      </c>
      <c r="D178" s="26" t="s">
        <v>19</v>
      </c>
      <c r="E178" s="26" t="s">
        <v>20</v>
      </c>
      <c r="F178" s="26" t="s">
        <v>799</v>
      </c>
      <c r="G178" s="26" t="s">
        <v>22</v>
      </c>
      <c r="H178" s="26" t="s">
        <v>23</v>
      </c>
      <c r="I178" s="27" t="s">
        <v>800</v>
      </c>
      <c r="J178" s="30">
        <v>50</v>
      </c>
      <c r="K178" s="26" t="s">
        <v>25</v>
      </c>
      <c r="L178" s="26" t="s">
        <v>801</v>
      </c>
      <c r="M178" s="27" t="s">
        <v>802</v>
      </c>
      <c r="N178" s="26" t="s">
        <v>28</v>
      </c>
      <c r="O178" s="27" t="s">
        <v>803</v>
      </c>
      <c r="P178" s="26"/>
    </row>
    <row r="179" ht="60" spans="1:16">
      <c r="A179" s="25">
        <f>IF(D179="","",COUNT($A$2:A178)+1)</f>
        <v>177</v>
      </c>
      <c r="B179" s="26" t="s">
        <v>17</v>
      </c>
      <c r="C179" s="27" t="s">
        <v>804</v>
      </c>
      <c r="D179" s="26" t="s">
        <v>19</v>
      </c>
      <c r="E179" s="26" t="s">
        <v>20</v>
      </c>
      <c r="F179" s="26" t="s">
        <v>805</v>
      </c>
      <c r="G179" s="26" t="s">
        <v>22</v>
      </c>
      <c r="H179" s="26" t="s">
        <v>23</v>
      </c>
      <c r="I179" s="27" t="s">
        <v>806</v>
      </c>
      <c r="J179" s="30">
        <v>50</v>
      </c>
      <c r="K179" s="26" t="s">
        <v>25</v>
      </c>
      <c r="L179" s="26" t="s">
        <v>807</v>
      </c>
      <c r="M179" s="27" t="s">
        <v>808</v>
      </c>
      <c r="N179" s="26" t="s">
        <v>28</v>
      </c>
      <c r="O179" s="27" t="s">
        <v>809</v>
      </c>
      <c r="P179" s="26"/>
    </row>
    <row r="180" ht="48" spans="1:16">
      <c r="A180" s="25">
        <f>IF(D180="","",COUNT($A$2:A179)+1)</f>
        <v>178</v>
      </c>
      <c r="B180" s="26" t="s">
        <v>17</v>
      </c>
      <c r="C180" s="27" t="s">
        <v>810</v>
      </c>
      <c r="D180" s="26" t="s">
        <v>19</v>
      </c>
      <c r="E180" s="26" t="s">
        <v>20</v>
      </c>
      <c r="F180" s="26" t="s">
        <v>811</v>
      </c>
      <c r="G180" s="26" t="s">
        <v>22</v>
      </c>
      <c r="H180" s="26" t="s">
        <v>23</v>
      </c>
      <c r="I180" s="27" t="s">
        <v>812</v>
      </c>
      <c r="J180" s="30">
        <v>105</v>
      </c>
      <c r="K180" s="26" t="s">
        <v>25</v>
      </c>
      <c r="L180" s="26" t="s">
        <v>813</v>
      </c>
      <c r="M180" s="27" t="s">
        <v>814</v>
      </c>
      <c r="N180" s="26" t="s">
        <v>28</v>
      </c>
      <c r="O180" s="27" t="s">
        <v>815</v>
      </c>
      <c r="P180" s="26"/>
    </row>
    <row r="181" ht="48" spans="1:16">
      <c r="A181" s="25">
        <f>IF(D181="","",COUNT($A$2:A180)+1)</f>
        <v>179</v>
      </c>
      <c r="B181" s="26" t="s">
        <v>17</v>
      </c>
      <c r="C181" s="27" t="s">
        <v>816</v>
      </c>
      <c r="D181" s="26" t="s">
        <v>19</v>
      </c>
      <c r="E181" s="26" t="s">
        <v>20</v>
      </c>
      <c r="F181" s="26" t="s">
        <v>817</v>
      </c>
      <c r="G181" s="26" t="s">
        <v>22</v>
      </c>
      <c r="H181" s="26" t="s">
        <v>23</v>
      </c>
      <c r="I181" s="27" t="s">
        <v>818</v>
      </c>
      <c r="J181" s="30">
        <v>59</v>
      </c>
      <c r="K181" s="26" t="s">
        <v>25</v>
      </c>
      <c r="L181" s="26" t="s">
        <v>819</v>
      </c>
      <c r="M181" s="27" t="s">
        <v>820</v>
      </c>
      <c r="N181" s="26" t="s">
        <v>28</v>
      </c>
      <c r="O181" s="27" t="s">
        <v>821</v>
      </c>
      <c r="P181" s="26"/>
    </row>
    <row r="182" ht="48" spans="1:16">
      <c r="A182" s="25">
        <f>IF(D182="","",COUNT($A$2:A181)+1)</f>
        <v>180</v>
      </c>
      <c r="B182" s="26" t="s">
        <v>17</v>
      </c>
      <c r="C182" s="27" t="s">
        <v>822</v>
      </c>
      <c r="D182" s="26" t="s">
        <v>19</v>
      </c>
      <c r="E182" s="26" t="s">
        <v>20</v>
      </c>
      <c r="F182" s="26" t="s">
        <v>823</v>
      </c>
      <c r="G182" s="26" t="s">
        <v>22</v>
      </c>
      <c r="H182" s="26" t="s">
        <v>23</v>
      </c>
      <c r="I182" s="27" t="s">
        <v>824</v>
      </c>
      <c r="J182" s="30">
        <v>40</v>
      </c>
      <c r="K182" s="26" t="s">
        <v>25</v>
      </c>
      <c r="L182" s="26" t="s">
        <v>825</v>
      </c>
      <c r="M182" s="27" t="s">
        <v>826</v>
      </c>
      <c r="N182" s="26" t="s">
        <v>28</v>
      </c>
      <c r="O182" s="27" t="s">
        <v>815</v>
      </c>
      <c r="P182" s="26"/>
    </row>
    <row r="183" ht="67" customHeight="1" spans="1:16">
      <c r="A183" s="25">
        <f>IF(D183="","",COUNT($A$2:A182)+1)</f>
        <v>181</v>
      </c>
      <c r="B183" s="26"/>
      <c r="C183" s="27" t="s">
        <v>827</v>
      </c>
      <c r="D183" s="26" t="s">
        <v>19</v>
      </c>
      <c r="E183" s="26" t="s">
        <v>20</v>
      </c>
      <c r="F183" s="6" t="s">
        <v>828</v>
      </c>
      <c r="G183" s="26" t="s">
        <v>22</v>
      </c>
      <c r="H183" s="26" t="s">
        <v>23</v>
      </c>
      <c r="I183" s="24" t="s">
        <v>154</v>
      </c>
      <c r="J183" s="29">
        <v>100</v>
      </c>
      <c r="K183" s="26" t="s">
        <v>25</v>
      </c>
      <c r="L183" s="26" t="s">
        <v>829</v>
      </c>
      <c r="M183" s="27" t="s">
        <v>202</v>
      </c>
      <c r="N183" s="26" t="s">
        <v>28</v>
      </c>
      <c r="O183" s="27" t="s">
        <v>830</v>
      </c>
      <c r="P183" s="26"/>
    </row>
    <row r="184" ht="24" spans="1:16">
      <c r="A184" s="25">
        <f>IF(D184="","",COUNT($A$2:A183)+1)</f>
        <v>182</v>
      </c>
      <c r="B184" s="26" t="s">
        <v>17</v>
      </c>
      <c r="C184" s="27" t="s">
        <v>831</v>
      </c>
      <c r="D184" s="26" t="s">
        <v>19</v>
      </c>
      <c r="E184" s="26" t="s">
        <v>20</v>
      </c>
      <c r="F184" s="33" t="s">
        <v>17</v>
      </c>
      <c r="G184" s="26" t="s">
        <v>22</v>
      </c>
      <c r="H184" s="33" t="s">
        <v>23</v>
      </c>
      <c r="I184" s="27" t="s">
        <v>832</v>
      </c>
      <c r="J184" s="30">
        <v>1200</v>
      </c>
      <c r="K184" s="26" t="s">
        <v>25</v>
      </c>
      <c r="L184" s="26" t="s">
        <v>833</v>
      </c>
      <c r="M184" s="27" t="s">
        <v>834</v>
      </c>
      <c r="N184" s="26" t="s">
        <v>28</v>
      </c>
      <c r="O184" s="27" t="s">
        <v>835</v>
      </c>
      <c r="P184" s="35"/>
    </row>
    <row r="185" ht="24" spans="1:16">
      <c r="A185" s="25">
        <f>IF(D185="","",COUNT($A$2:A184)+1)</f>
        <v>183</v>
      </c>
      <c r="B185" s="26" t="s">
        <v>17</v>
      </c>
      <c r="C185" s="27" t="s">
        <v>836</v>
      </c>
      <c r="D185" s="26" t="s">
        <v>19</v>
      </c>
      <c r="E185" s="26" t="s">
        <v>20</v>
      </c>
      <c r="F185" s="26" t="s">
        <v>837</v>
      </c>
      <c r="G185" s="26" t="s">
        <v>22</v>
      </c>
      <c r="H185" s="26" t="s">
        <v>345</v>
      </c>
      <c r="I185" s="27" t="s">
        <v>838</v>
      </c>
      <c r="J185" s="30">
        <v>48</v>
      </c>
      <c r="K185" s="26" t="s">
        <v>25</v>
      </c>
      <c r="L185" s="26" t="s">
        <v>212</v>
      </c>
      <c r="M185" s="27" t="s">
        <v>839</v>
      </c>
      <c r="N185" s="26" t="s">
        <v>28</v>
      </c>
      <c r="O185" s="27" t="s">
        <v>840</v>
      </c>
      <c r="P185" s="26"/>
    </row>
    <row r="186" ht="24" spans="1:16">
      <c r="A186" s="25">
        <f>IF(D186="","",COUNT($A$2:A185)+1)</f>
        <v>184</v>
      </c>
      <c r="B186" s="26" t="s">
        <v>17</v>
      </c>
      <c r="C186" s="27" t="s">
        <v>841</v>
      </c>
      <c r="D186" s="26" t="s">
        <v>19</v>
      </c>
      <c r="E186" s="26" t="s">
        <v>20</v>
      </c>
      <c r="F186" s="26" t="s">
        <v>842</v>
      </c>
      <c r="G186" s="26" t="s">
        <v>22</v>
      </c>
      <c r="H186" s="26" t="s">
        <v>345</v>
      </c>
      <c r="I186" s="27" t="s">
        <v>843</v>
      </c>
      <c r="J186" s="30">
        <v>38</v>
      </c>
      <c r="K186" s="26" t="s">
        <v>25</v>
      </c>
      <c r="L186" s="26" t="s">
        <v>212</v>
      </c>
      <c r="M186" s="27" t="s">
        <v>839</v>
      </c>
      <c r="N186" s="26" t="s">
        <v>28</v>
      </c>
      <c r="O186" s="27" t="s">
        <v>840</v>
      </c>
      <c r="P186" s="26"/>
    </row>
    <row r="187" ht="24" spans="1:16">
      <c r="A187" s="25">
        <f>IF(D187="","",COUNT($A$2:A186)+1)</f>
        <v>185</v>
      </c>
      <c r="B187" s="26" t="s">
        <v>17</v>
      </c>
      <c r="C187" s="27" t="s">
        <v>844</v>
      </c>
      <c r="D187" s="26" t="s">
        <v>19</v>
      </c>
      <c r="E187" s="26" t="s">
        <v>20</v>
      </c>
      <c r="F187" s="26" t="s">
        <v>781</v>
      </c>
      <c r="G187" s="26" t="s">
        <v>22</v>
      </c>
      <c r="H187" s="26" t="s">
        <v>345</v>
      </c>
      <c r="I187" s="27" t="s">
        <v>845</v>
      </c>
      <c r="J187" s="30">
        <v>18.9</v>
      </c>
      <c r="K187" s="26" t="s">
        <v>25</v>
      </c>
      <c r="L187" s="26">
        <v>10</v>
      </c>
      <c r="M187" s="27" t="s">
        <v>550</v>
      </c>
      <c r="N187" s="26" t="s">
        <v>28</v>
      </c>
      <c r="O187" s="27" t="s">
        <v>846</v>
      </c>
      <c r="P187" s="26"/>
    </row>
    <row r="188" ht="24" spans="1:16">
      <c r="A188" s="25">
        <f>IF(D188="","",COUNT($A$2:A187)+1)</f>
        <v>186</v>
      </c>
      <c r="B188" s="26" t="s">
        <v>17</v>
      </c>
      <c r="C188" s="27" t="s">
        <v>847</v>
      </c>
      <c r="D188" s="26" t="s">
        <v>19</v>
      </c>
      <c r="E188" s="26" t="s">
        <v>20</v>
      </c>
      <c r="F188" s="26" t="s">
        <v>848</v>
      </c>
      <c r="G188" s="26" t="s">
        <v>22</v>
      </c>
      <c r="H188" s="26" t="s">
        <v>345</v>
      </c>
      <c r="I188" s="27" t="s">
        <v>849</v>
      </c>
      <c r="J188" s="30">
        <v>16.56</v>
      </c>
      <c r="K188" s="26" t="s">
        <v>25</v>
      </c>
      <c r="L188" s="26" t="s">
        <v>850</v>
      </c>
      <c r="M188" s="27" t="s">
        <v>439</v>
      </c>
      <c r="N188" s="26" t="s">
        <v>28</v>
      </c>
      <c r="O188" s="27" t="s">
        <v>851</v>
      </c>
      <c r="P188" s="26"/>
    </row>
    <row r="189" ht="24" spans="1:16">
      <c r="A189" s="25">
        <f>IF(D189="","",COUNT($A$2:A188)+1)</f>
        <v>187</v>
      </c>
      <c r="B189" s="26" t="s">
        <v>17</v>
      </c>
      <c r="C189" s="27" t="s">
        <v>852</v>
      </c>
      <c r="D189" s="26" t="s">
        <v>19</v>
      </c>
      <c r="E189" s="26" t="s">
        <v>20</v>
      </c>
      <c r="F189" s="26" t="s">
        <v>853</v>
      </c>
      <c r="G189" s="26" t="s">
        <v>22</v>
      </c>
      <c r="H189" s="26" t="s">
        <v>345</v>
      </c>
      <c r="I189" s="27" t="s">
        <v>854</v>
      </c>
      <c r="J189" s="30">
        <v>21.6</v>
      </c>
      <c r="K189" s="26" t="s">
        <v>25</v>
      </c>
      <c r="L189" s="26">
        <v>22</v>
      </c>
      <c r="M189" s="27" t="s">
        <v>439</v>
      </c>
      <c r="N189" s="26" t="s">
        <v>28</v>
      </c>
      <c r="O189" s="27" t="s">
        <v>855</v>
      </c>
      <c r="P189" s="26"/>
    </row>
    <row r="190" ht="24" spans="1:16">
      <c r="A190" s="25">
        <f>IF(D190="","",COUNT($A$2:A189)+1)</f>
        <v>188</v>
      </c>
      <c r="B190" s="26" t="s">
        <v>17</v>
      </c>
      <c r="C190" s="27" t="s">
        <v>856</v>
      </c>
      <c r="D190" s="26" t="s">
        <v>19</v>
      </c>
      <c r="E190" s="26" t="s">
        <v>20</v>
      </c>
      <c r="F190" s="26" t="s">
        <v>857</v>
      </c>
      <c r="G190" s="26" t="s">
        <v>22</v>
      </c>
      <c r="H190" s="26" t="s">
        <v>345</v>
      </c>
      <c r="I190" s="27" t="s">
        <v>858</v>
      </c>
      <c r="J190" s="30">
        <v>31.5</v>
      </c>
      <c r="K190" s="26" t="s">
        <v>25</v>
      </c>
      <c r="L190" s="26">
        <v>14</v>
      </c>
      <c r="M190" s="27" t="s">
        <v>550</v>
      </c>
      <c r="N190" s="26" t="s">
        <v>28</v>
      </c>
      <c r="O190" s="27" t="s">
        <v>859</v>
      </c>
      <c r="P190" s="26"/>
    </row>
    <row r="191" ht="24" spans="1:16">
      <c r="A191" s="25">
        <f>IF(D191="","",COUNT($A$2:A190)+1)</f>
        <v>189</v>
      </c>
      <c r="B191" s="26" t="s">
        <v>17</v>
      </c>
      <c r="C191" s="27" t="s">
        <v>860</v>
      </c>
      <c r="D191" s="26" t="s">
        <v>19</v>
      </c>
      <c r="E191" s="26" t="s">
        <v>20</v>
      </c>
      <c r="F191" s="26" t="s">
        <v>861</v>
      </c>
      <c r="G191" s="26" t="s">
        <v>22</v>
      </c>
      <c r="H191" s="26" t="s">
        <v>345</v>
      </c>
      <c r="I191" s="27" t="s">
        <v>862</v>
      </c>
      <c r="J191" s="30">
        <v>18.9</v>
      </c>
      <c r="K191" s="26" t="s">
        <v>25</v>
      </c>
      <c r="L191" s="26" t="s">
        <v>438</v>
      </c>
      <c r="M191" s="27" t="s">
        <v>439</v>
      </c>
      <c r="N191" s="26" t="s">
        <v>28</v>
      </c>
      <c r="O191" s="27" t="s">
        <v>863</v>
      </c>
      <c r="P191" s="26"/>
    </row>
    <row r="192" ht="24" spans="1:16">
      <c r="A192" s="25">
        <f>IF(D192="","",COUNT($A$2:A191)+1)</f>
        <v>190</v>
      </c>
      <c r="B192" s="26" t="s">
        <v>17</v>
      </c>
      <c r="C192" s="27" t="s">
        <v>864</v>
      </c>
      <c r="D192" s="26" t="s">
        <v>19</v>
      </c>
      <c r="E192" s="26" t="s">
        <v>20</v>
      </c>
      <c r="F192" s="26" t="s">
        <v>865</v>
      </c>
      <c r="G192" s="26" t="s">
        <v>22</v>
      </c>
      <c r="H192" s="26" t="s">
        <v>345</v>
      </c>
      <c r="I192" s="27" t="s">
        <v>866</v>
      </c>
      <c r="J192" s="30">
        <v>25.2</v>
      </c>
      <c r="K192" s="26" t="s">
        <v>25</v>
      </c>
      <c r="L192" s="26" t="s">
        <v>438</v>
      </c>
      <c r="M192" s="27" t="s">
        <v>439</v>
      </c>
      <c r="N192" s="26" t="s">
        <v>28</v>
      </c>
      <c r="O192" s="27" t="s">
        <v>867</v>
      </c>
      <c r="P192" s="26"/>
    </row>
    <row r="193" ht="24" spans="1:16">
      <c r="A193" s="25">
        <f>IF(D193="","",COUNT($A$2:A192)+1)</f>
        <v>191</v>
      </c>
      <c r="B193" s="26" t="s">
        <v>17</v>
      </c>
      <c r="C193" s="36" t="s">
        <v>868</v>
      </c>
      <c r="D193" s="37" t="s">
        <v>869</v>
      </c>
      <c r="E193" s="38" t="s">
        <v>20</v>
      </c>
      <c r="F193" s="37" t="s">
        <v>17</v>
      </c>
      <c r="G193" s="38" t="s">
        <v>22</v>
      </c>
      <c r="H193" s="27" t="s">
        <v>870</v>
      </c>
      <c r="I193" s="27" t="s">
        <v>871</v>
      </c>
      <c r="J193" s="26">
        <v>1.9754</v>
      </c>
      <c r="K193" s="26" t="s">
        <v>25</v>
      </c>
      <c r="L193" s="26">
        <v>13</v>
      </c>
      <c r="M193" s="26" t="s">
        <v>871</v>
      </c>
      <c r="N193" s="26" t="s">
        <v>28</v>
      </c>
      <c r="O193" s="27" t="s">
        <v>872</v>
      </c>
      <c r="P193" s="27"/>
    </row>
    <row r="194" ht="24" spans="1:16">
      <c r="A194" s="25">
        <f>IF(D194="","",COUNT($A$2:A193)+1)</f>
        <v>192</v>
      </c>
      <c r="B194" s="26" t="s">
        <v>17</v>
      </c>
      <c r="C194" s="27" t="s">
        <v>873</v>
      </c>
      <c r="D194" s="26" t="s">
        <v>343</v>
      </c>
      <c r="E194" s="26" t="s">
        <v>20</v>
      </c>
      <c r="F194" s="33" t="s">
        <v>874</v>
      </c>
      <c r="G194" s="26" t="s">
        <v>22</v>
      </c>
      <c r="H194" s="26" t="s">
        <v>345</v>
      </c>
      <c r="I194" s="27" t="s">
        <v>875</v>
      </c>
      <c r="J194" s="30">
        <v>90</v>
      </c>
      <c r="K194" s="26" t="s">
        <v>25</v>
      </c>
      <c r="L194" s="26" t="s">
        <v>438</v>
      </c>
      <c r="M194" s="27" t="s">
        <v>876</v>
      </c>
      <c r="N194" s="26" t="s">
        <v>28</v>
      </c>
      <c r="O194" s="27" t="s">
        <v>877</v>
      </c>
      <c r="P194" s="35"/>
    </row>
    <row r="195" ht="24" spans="1:16">
      <c r="A195" s="25">
        <f>IF(D195="","",COUNT($A$2:A194)+1)</f>
        <v>193</v>
      </c>
      <c r="B195" s="26" t="s">
        <v>17</v>
      </c>
      <c r="C195" s="27" t="s">
        <v>878</v>
      </c>
      <c r="D195" s="26" t="s">
        <v>19</v>
      </c>
      <c r="E195" s="26" t="s">
        <v>20</v>
      </c>
      <c r="F195" s="33" t="s">
        <v>64</v>
      </c>
      <c r="G195" s="26" t="s">
        <v>22</v>
      </c>
      <c r="H195" s="26" t="s">
        <v>345</v>
      </c>
      <c r="I195" s="27" t="s">
        <v>879</v>
      </c>
      <c r="J195" s="30">
        <v>58</v>
      </c>
      <c r="K195" s="26" t="s">
        <v>25</v>
      </c>
      <c r="L195" s="26" t="s">
        <v>438</v>
      </c>
      <c r="M195" s="27" t="s">
        <v>880</v>
      </c>
      <c r="N195" s="26" t="s">
        <v>28</v>
      </c>
      <c r="O195" s="27" t="s">
        <v>881</v>
      </c>
      <c r="P195" s="35"/>
    </row>
    <row r="196" ht="24" spans="1:16">
      <c r="A196" s="25">
        <f>IF(D196="","",COUNT($A$2:A195)+1)</f>
        <v>194</v>
      </c>
      <c r="B196" s="26" t="s">
        <v>17</v>
      </c>
      <c r="C196" s="27" t="s">
        <v>882</v>
      </c>
      <c r="D196" s="26" t="s">
        <v>343</v>
      </c>
      <c r="E196" s="26" t="s">
        <v>20</v>
      </c>
      <c r="F196" s="33" t="s">
        <v>883</v>
      </c>
      <c r="G196" s="26" t="s">
        <v>22</v>
      </c>
      <c r="H196" s="26" t="s">
        <v>345</v>
      </c>
      <c r="I196" s="27" t="s">
        <v>884</v>
      </c>
      <c r="J196" s="30">
        <v>35</v>
      </c>
      <c r="K196" s="26" t="s">
        <v>25</v>
      </c>
      <c r="L196" s="26" t="s">
        <v>438</v>
      </c>
      <c r="M196" s="27" t="s">
        <v>885</v>
      </c>
      <c r="N196" s="26" t="s">
        <v>28</v>
      </c>
      <c r="O196" s="27" t="s">
        <v>886</v>
      </c>
      <c r="P196" s="35"/>
    </row>
    <row r="197" ht="24" spans="1:16">
      <c r="A197" s="25">
        <f>IF(D197="","",COUNT($A$2:A196)+1)</f>
        <v>195</v>
      </c>
      <c r="B197" s="26" t="s">
        <v>17</v>
      </c>
      <c r="C197" s="27" t="s">
        <v>887</v>
      </c>
      <c r="D197" s="26" t="s">
        <v>343</v>
      </c>
      <c r="E197" s="26" t="s">
        <v>20</v>
      </c>
      <c r="F197" s="33" t="s">
        <v>21</v>
      </c>
      <c r="G197" s="26" t="s">
        <v>22</v>
      </c>
      <c r="H197" s="26" t="s">
        <v>345</v>
      </c>
      <c r="I197" s="27" t="s">
        <v>888</v>
      </c>
      <c r="J197" s="30">
        <v>60</v>
      </c>
      <c r="K197" s="26" t="s">
        <v>25</v>
      </c>
      <c r="L197" s="26" t="s">
        <v>438</v>
      </c>
      <c r="M197" s="27" t="s">
        <v>889</v>
      </c>
      <c r="N197" s="26" t="s">
        <v>28</v>
      </c>
      <c r="O197" s="27" t="s">
        <v>890</v>
      </c>
      <c r="P197" s="35"/>
    </row>
    <row r="198" ht="24" spans="1:16">
      <c r="A198" s="25">
        <f>IF(D198="","",COUNT($A$2:A197)+1)</f>
        <v>196</v>
      </c>
      <c r="B198" s="26" t="s">
        <v>17</v>
      </c>
      <c r="C198" s="27" t="s">
        <v>891</v>
      </c>
      <c r="D198" s="26" t="s">
        <v>343</v>
      </c>
      <c r="E198" s="26" t="s">
        <v>20</v>
      </c>
      <c r="F198" s="33" t="s">
        <v>31</v>
      </c>
      <c r="G198" s="26" t="s">
        <v>22</v>
      </c>
      <c r="H198" s="26" t="s">
        <v>345</v>
      </c>
      <c r="I198" s="27" t="s">
        <v>892</v>
      </c>
      <c r="J198" s="30">
        <v>70</v>
      </c>
      <c r="K198" s="26" t="s">
        <v>25</v>
      </c>
      <c r="L198" s="26" t="s">
        <v>438</v>
      </c>
      <c r="M198" s="27" t="s">
        <v>893</v>
      </c>
      <c r="N198" s="26" t="s">
        <v>28</v>
      </c>
      <c r="O198" s="27" t="s">
        <v>894</v>
      </c>
      <c r="P198" s="35"/>
    </row>
    <row r="199" ht="36" spans="1:16">
      <c r="A199" s="25">
        <f>IF(D199="","",COUNT($A$2:A198)+1)</f>
        <v>197</v>
      </c>
      <c r="B199" s="26" t="s">
        <v>17</v>
      </c>
      <c r="C199" s="27" t="s">
        <v>895</v>
      </c>
      <c r="D199" s="26" t="s">
        <v>343</v>
      </c>
      <c r="E199" s="26" t="s">
        <v>20</v>
      </c>
      <c r="F199" s="33" t="s">
        <v>896</v>
      </c>
      <c r="G199" s="26" t="s">
        <v>22</v>
      </c>
      <c r="H199" s="26" t="s">
        <v>345</v>
      </c>
      <c r="I199" s="27" t="s">
        <v>897</v>
      </c>
      <c r="J199" s="30">
        <v>100</v>
      </c>
      <c r="K199" s="26" t="s">
        <v>25</v>
      </c>
      <c r="L199" s="26" t="s">
        <v>438</v>
      </c>
      <c r="M199" s="27" t="s">
        <v>898</v>
      </c>
      <c r="N199" s="26" t="s">
        <v>28</v>
      </c>
      <c r="O199" s="27" t="s">
        <v>899</v>
      </c>
      <c r="P199" s="35"/>
    </row>
    <row r="200" ht="24" spans="1:16">
      <c r="A200" s="25">
        <f>IF(D200="","",COUNT($A$2:A199)+1)</f>
        <v>198</v>
      </c>
      <c r="B200" s="26" t="s">
        <v>17</v>
      </c>
      <c r="C200" s="27" t="s">
        <v>900</v>
      </c>
      <c r="D200" s="26" t="s">
        <v>343</v>
      </c>
      <c r="E200" s="26" t="s">
        <v>20</v>
      </c>
      <c r="F200" s="33" t="s">
        <v>311</v>
      </c>
      <c r="G200" s="26" t="s">
        <v>22</v>
      </c>
      <c r="H200" s="26" t="s">
        <v>345</v>
      </c>
      <c r="I200" s="27" t="s">
        <v>901</v>
      </c>
      <c r="J200" s="30">
        <v>288</v>
      </c>
      <c r="K200" s="26" t="s">
        <v>25</v>
      </c>
      <c r="L200" s="26" t="s">
        <v>438</v>
      </c>
      <c r="M200" s="27" t="s">
        <v>902</v>
      </c>
      <c r="N200" s="26" t="s">
        <v>28</v>
      </c>
      <c r="O200" s="27" t="s">
        <v>903</v>
      </c>
      <c r="P200" s="35"/>
    </row>
    <row r="201" ht="24" spans="1:16">
      <c r="A201" s="25">
        <f>IF(D201="","",COUNT($A$2:A200)+1)</f>
        <v>199</v>
      </c>
      <c r="B201" s="26" t="s">
        <v>17</v>
      </c>
      <c r="C201" s="27" t="s">
        <v>904</v>
      </c>
      <c r="D201" s="26" t="s">
        <v>343</v>
      </c>
      <c r="E201" s="26" t="s">
        <v>20</v>
      </c>
      <c r="F201" s="33" t="s">
        <v>905</v>
      </c>
      <c r="G201" s="26" t="s">
        <v>22</v>
      </c>
      <c r="H201" s="26" t="s">
        <v>345</v>
      </c>
      <c r="I201" s="27" t="s">
        <v>906</v>
      </c>
      <c r="J201" s="30">
        <v>40</v>
      </c>
      <c r="K201" s="26" t="s">
        <v>25</v>
      </c>
      <c r="L201" s="26" t="s">
        <v>438</v>
      </c>
      <c r="M201" s="27" t="s">
        <v>907</v>
      </c>
      <c r="N201" s="26" t="s">
        <v>28</v>
      </c>
      <c r="O201" s="27" t="s">
        <v>908</v>
      </c>
      <c r="P201" s="35"/>
    </row>
    <row r="202" ht="24" spans="1:16">
      <c r="A202" s="25">
        <f>IF(D202="","",COUNT($A$2:A201)+1)</f>
        <v>200</v>
      </c>
      <c r="B202" s="26" t="s">
        <v>17</v>
      </c>
      <c r="C202" s="27" t="s">
        <v>909</v>
      </c>
      <c r="D202" s="26" t="s">
        <v>343</v>
      </c>
      <c r="E202" s="26" t="s">
        <v>20</v>
      </c>
      <c r="F202" s="33" t="s">
        <v>211</v>
      </c>
      <c r="G202" s="26" t="s">
        <v>22</v>
      </c>
      <c r="H202" s="26" t="s">
        <v>345</v>
      </c>
      <c r="I202" s="27" t="s">
        <v>906</v>
      </c>
      <c r="J202" s="30">
        <v>40</v>
      </c>
      <c r="K202" s="26" t="s">
        <v>25</v>
      </c>
      <c r="L202" s="26" t="s">
        <v>438</v>
      </c>
      <c r="M202" s="27" t="s">
        <v>910</v>
      </c>
      <c r="N202" s="26" t="s">
        <v>28</v>
      </c>
      <c r="O202" s="27" t="s">
        <v>911</v>
      </c>
      <c r="P202" s="35"/>
    </row>
    <row r="203" ht="24" spans="1:16">
      <c r="A203" s="25">
        <f>IF(D203="","",COUNT($A$2:A202)+1)</f>
        <v>201</v>
      </c>
      <c r="B203" s="26" t="s">
        <v>17</v>
      </c>
      <c r="C203" s="27" t="s">
        <v>912</v>
      </c>
      <c r="D203" s="26" t="s">
        <v>343</v>
      </c>
      <c r="E203" s="26" t="s">
        <v>20</v>
      </c>
      <c r="F203" s="33" t="s">
        <v>913</v>
      </c>
      <c r="G203" s="26" t="s">
        <v>22</v>
      </c>
      <c r="H203" s="26" t="s">
        <v>345</v>
      </c>
      <c r="I203" s="27" t="s">
        <v>906</v>
      </c>
      <c r="J203" s="30">
        <v>40</v>
      </c>
      <c r="K203" s="26" t="s">
        <v>25</v>
      </c>
      <c r="L203" s="26" t="s">
        <v>438</v>
      </c>
      <c r="M203" s="27" t="s">
        <v>914</v>
      </c>
      <c r="N203" s="26" t="s">
        <v>28</v>
      </c>
      <c r="O203" s="27" t="s">
        <v>915</v>
      </c>
      <c r="P203" s="35"/>
    </row>
    <row r="204" ht="24" spans="1:16">
      <c r="A204" s="25">
        <f>IF(D204="","",COUNT($A$2:A203)+1)</f>
        <v>202</v>
      </c>
      <c r="B204" s="26" t="s">
        <v>17</v>
      </c>
      <c r="C204" s="27" t="s">
        <v>916</v>
      </c>
      <c r="D204" s="26" t="s">
        <v>343</v>
      </c>
      <c r="E204" s="26" t="s">
        <v>20</v>
      </c>
      <c r="F204" s="33" t="s">
        <v>108</v>
      </c>
      <c r="G204" s="26" t="s">
        <v>22</v>
      </c>
      <c r="H204" s="26" t="s">
        <v>345</v>
      </c>
      <c r="I204" s="27" t="s">
        <v>906</v>
      </c>
      <c r="J204" s="30">
        <v>40</v>
      </c>
      <c r="K204" s="26" t="s">
        <v>25</v>
      </c>
      <c r="L204" s="26" t="s">
        <v>438</v>
      </c>
      <c r="M204" s="27" t="s">
        <v>917</v>
      </c>
      <c r="N204" s="26" t="s">
        <v>28</v>
      </c>
      <c r="O204" s="27" t="s">
        <v>918</v>
      </c>
      <c r="P204" s="35"/>
    </row>
    <row r="205" ht="24" spans="1:16">
      <c r="A205" s="25">
        <f>IF(D205="","",COUNT($A$2:A204)+1)</f>
        <v>203</v>
      </c>
      <c r="B205" s="26" t="s">
        <v>17</v>
      </c>
      <c r="C205" s="27" t="s">
        <v>919</v>
      </c>
      <c r="D205" s="26" t="s">
        <v>343</v>
      </c>
      <c r="E205" s="26" t="s">
        <v>20</v>
      </c>
      <c r="F205" s="33" t="s">
        <v>920</v>
      </c>
      <c r="G205" s="26" t="s">
        <v>22</v>
      </c>
      <c r="H205" s="26" t="s">
        <v>345</v>
      </c>
      <c r="I205" s="27" t="s">
        <v>906</v>
      </c>
      <c r="J205" s="30">
        <v>40</v>
      </c>
      <c r="K205" s="26" t="s">
        <v>25</v>
      </c>
      <c r="L205" s="26" t="s">
        <v>438</v>
      </c>
      <c r="M205" s="27" t="s">
        <v>921</v>
      </c>
      <c r="N205" s="26" t="s">
        <v>28</v>
      </c>
      <c r="O205" s="27" t="s">
        <v>922</v>
      </c>
      <c r="P205" s="35"/>
    </row>
    <row r="206" ht="24" spans="1:16">
      <c r="A206" s="25">
        <f>IF(D206="","",COUNT($A$2:A205)+1)</f>
        <v>204</v>
      </c>
      <c r="B206" s="26" t="s">
        <v>17</v>
      </c>
      <c r="C206" s="27" t="s">
        <v>923</v>
      </c>
      <c r="D206" s="26" t="s">
        <v>343</v>
      </c>
      <c r="E206" s="26" t="s">
        <v>20</v>
      </c>
      <c r="F206" s="33" t="s">
        <v>924</v>
      </c>
      <c r="G206" s="26" t="s">
        <v>22</v>
      </c>
      <c r="H206" s="26" t="s">
        <v>345</v>
      </c>
      <c r="I206" s="27" t="s">
        <v>925</v>
      </c>
      <c r="J206" s="30">
        <v>28</v>
      </c>
      <c r="K206" s="26" t="s">
        <v>25</v>
      </c>
      <c r="L206" s="26" t="s">
        <v>438</v>
      </c>
      <c r="M206" s="27" t="s">
        <v>926</v>
      </c>
      <c r="N206" s="26" t="s">
        <v>28</v>
      </c>
      <c r="O206" s="27" t="s">
        <v>927</v>
      </c>
      <c r="P206" s="35"/>
    </row>
    <row r="207" ht="24" spans="1:16">
      <c r="A207" s="25">
        <f>IF(D207="","",COUNT($A$2:A206)+1)</f>
        <v>205</v>
      </c>
      <c r="B207" s="26" t="s">
        <v>17</v>
      </c>
      <c r="C207" s="27" t="s">
        <v>928</v>
      </c>
      <c r="D207" s="26" t="s">
        <v>343</v>
      </c>
      <c r="E207" s="26" t="s">
        <v>20</v>
      </c>
      <c r="F207" s="33" t="s">
        <v>929</v>
      </c>
      <c r="G207" s="26" t="s">
        <v>22</v>
      </c>
      <c r="H207" s="26" t="s">
        <v>345</v>
      </c>
      <c r="I207" s="27" t="s">
        <v>925</v>
      </c>
      <c r="J207" s="30">
        <v>28</v>
      </c>
      <c r="K207" s="26" t="s">
        <v>25</v>
      </c>
      <c r="L207" s="26" t="s">
        <v>438</v>
      </c>
      <c r="M207" s="27" t="s">
        <v>930</v>
      </c>
      <c r="N207" s="26" t="s">
        <v>28</v>
      </c>
      <c r="O207" s="27" t="s">
        <v>931</v>
      </c>
      <c r="P207" s="35"/>
    </row>
    <row r="208" ht="24" spans="1:16">
      <c r="A208" s="25">
        <f>IF(D208="","",COUNT($A$2:A207)+1)</f>
        <v>206</v>
      </c>
      <c r="B208" s="26" t="s">
        <v>17</v>
      </c>
      <c r="C208" s="27" t="s">
        <v>932</v>
      </c>
      <c r="D208" s="26" t="s">
        <v>343</v>
      </c>
      <c r="E208" s="26" t="s">
        <v>20</v>
      </c>
      <c r="F208" s="33" t="s">
        <v>933</v>
      </c>
      <c r="G208" s="26" t="s">
        <v>22</v>
      </c>
      <c r="H208" s="26" t="s">
        <v>345</v>
      </c>
      <c r="I208" s="27" t="s">
        <v>934</v>
      </c>
      <c r="J208" s="30">
        <v>56</v>
      </c>
      <c r="K208" s="26" t="s">
        <v>25</v>
      </c>
      <c r="L208" s="26" t="s">
        <v>438</v>
      </c>
      <c r="M208" s="27" t="s">
        <v>935</v>
      </c>
      <c r="N208" s="26" t="s">
        <v>28</v>
      </c>
      <c r="O208" s="27" t="s">
        <v>936</v>
      </c>
      <c r="P208" s="35"/>
    </row>
    <row r="209" ht="24" spans="1:16">
      <c r="A209" s="25">
        <f>IF(D209="","",COUNT($A$2:A208)+1)</f>
        <v>207</v>
      </c>
      <c r="B209" s="26" t="s">
        <v>17</v>
      </c>
      <c r="C209" s="27" t="s">
        <v>937</v>
      </c>
      <c r="D209" s="26" t="s">
        <v>343</v>
      </c>
      <c r="E209" s="26" t="s">
        <v>20</v>
      </c>
      <c r="F209" s="33" t="s">
        <v>938</v>
      </c>
      <c r="G209" s="26" t="s">
        <v>22</v>
      </c>
      <c r="H209" s="26" t="s">
        <v>345</v>
      </c>
      <c r="I209" s="27" t="s">
        <v>925</v>
      </c>
      <c r="J209" s="30">
        <v>28</v>
      </c>
      <c r="K209" s="26" t="s">
        <v>25</v>
      </c>
      <c r="L209" s="26" t="s">
        <v>438</v>
      </c>
      <c r="M209" s="27" t="s">
        <v>939</v>
      </c>
      <c r="N209" s="26" t="s">
        <v>28</v>
      </c>
      <c r="O209" s="27" t="s">
        <v>940</v>
      </c>
      <c r="P209" s="35"/>
    </row>
    <row r="210" ht="24" spans="1:16">
      <c r="A210" s="25">
        <f>IF(D210="","",COUNT($A$2:A209)+1)</f>
        <v>208</v>
      </c>
      <c r="B210" s="26" t="s">
        <v>17</v>
      </c>
      <c r="C210" s="27" t="s">
        <v>941</v>
      </c>
      <c r="D210" s="26" t="s">
        <v>343</v>
      </c>
      <c r="E210" s="26" t="s">
        <v>20</v>
      </c>
      <c r="F210" s="33" t="s">
        <v>942</v>
      </c>
      <c r="G210" s="26" t="s">
        <v>22</v>
      </c>
      <c r="H210" s="26" t="s">
        <v>345</v>
      </c>
      <c r="I210" s="27" t="s">
        <v>934</v>
      </c>
      <c r="J210" s="30">
        <v>56</v>
      </c>
      <c r="K210" s="26" t="s">
        <v>25</v>
      </c>
      <c r="L210" s="26" t="s">
        <v>438</v>
      </c>
      <c r="M210" s="27" t="s">
        <v>943</v>
      </c>
      <c r="N210" s="26" t="s">
        <v>28</v>
      </c>
      <c r="O210" s="27" t="s">
        <v>944</v>
      </c>
      <c r="P210" s="35"/>
    </row>
    <row r="211" ht="24" spans="1:16">
      <c r="A211" s="25">
        <f>IF(D211="","",COUNT($A$2:A210)+1)</f>
        <v>209</v>
      </c>
      <c r="B211" s="26" t="s">
        <v>17</v>
      </c>
      <c r="C211" s="27" t="s">
        <v>945</v>
      </c>
      <c r="D211" s="26" t="s">
        <v>343</v>
      </c>
      <c r="E211" s="26" t="s">
        <v>20</v>
      </c>
      <c r="F211" s="33" t="s">
        <v>97</v>
      </c>
      <c r="G211" s="26" t="s">
        <v>22</v>
      </c>
      <c r="H211" s="26" t="s">
        <v>345</v>
      </c>
      <c r="I211" s="27" t="s">
        <v>934</v>
      </c>
      <c r="J211" s="30">
        <v>56</v>
      </c>
      <c r="K211" s="26" t="s">
        <v>25</v>
      </c>
      <c r="L211" s="26" t="s">
        <v>438</v>
      </c>
      <c r="M211" s="27" t="s">
        <v>946</v>
      </c>
      <c r="N211" s="26" t="s">
        <v>28</v>
      </c>
      <c r="O211" s="27" t="s">
        <v>947</v>
      </c>
      <c r="P211" s="35"/>
    </row>
    <row r="212" ht="24" spans="1:16">
      <c r="A212" s="25">
        <f>IF(D212="","",COUNT($A$2:A211)+1)</f>
        <v>210</v>
      </c>
      <c r="B212" s="26" t="s">
        <v>17</v>
      </c>
      <c r="C212" s="27" t="s">
        <v>948</v>
      </c>
      <c r="D212" s="26" t="s">
        <v>343</v>
      </c>
      <c r="E212" s="26" t="s">
        <v>20</v>
      </c>
      <c r="F212" s="33" t="s">
        <v>949</v>
      </c>
      <c r="G212" s="26" t="s">
        <v>22</v>
      </c>
      <c r="H212" s="26" t="s">
        <v>345</v>
      </c>
      <c r="I212" s="27" t="s">
        <v>934</v>
      </c>
      <c r="J212" s="30">
        <v>56</v>
      </c>
      <c r="K212" s="26" t="s">
        <v>25</v>
      </c>
      <c r="L212" s="26" t="s">
        <v>438</v>
      </c>
      <c r="M212" s="27" t="s">
        <v>950</v>
      </c>
      <c r="N212" s="26" t="s">
        <v>28</v>
      </c>
      <c r="O212" s="27" t="s">
        <v>951</v>
      </c>
      <c r="P212" s="35"/>
    </row>
    <row r="213" ht="24" spans="1:16">
      <c r="A213" s="25">
        <f>IF(D213="","",COUNT($A$2:A212)+1)</f>
        <v>211</v>
      </c>
      <c r="B213" s="26" t="s">
        <v>17</v>
      </c>
      <c r="C213" s="27" t="s">
        <v>952</v>
      </c>
      <c r="D213" s="26" t="s">
        <v>343</v>
      </c>
      <c r="E213" s="26" t="s">
        <v>20</v>
      </c>
      <c r="F213" s="33" t="s">
        <v>622</v>
      </c>
      <c r="G213" s="26" t="s">
        <v>22</v>
      </c>
      <c r="H213" s="26" t="s">
        <v>345</v>
      </c>
      <c r="I213" s="27" t="s">
        <v>953</v>
      </c>
      <c r="J213" s="30">
        <v>58.5</v>
      </c>
      <c r="K213" s="26" t="s">
        <v>25</v>
      </c>
      <c r="L213" s="26" t="s">
        <v>438</v>
      </c>
      <c r="M213" s="27" t="s">
        <v>954</v>
      </c>
      <c r="N213" s="26" t="s">
        <v>28</v>
      </c>
      <c r="O213" s="27" t="s">
        <v>626</v>
      </c>
      <c r="P213" s="35"/>
    </row>
    <row r="214" ht="24" spans="1:16">
      <c r="A214" s="25">
        <f>IF(D214="","",COUNT($A$2:A213)+1)</f>
        <v>212</v>
      </c>
      <c r="B214" s="26" t="s">
        <v>17</v>
      </c>
      <c r="C214" s="27" t="s">
        <v>955</v>
      </c>
      <c r="D214" s="26" t="s">
        <v>343</v>
      </c>
      <c r="E214" s="26" t="s">
        <v>20</v>
      </c>
      <c r="F214" s="33" t="s">
        <v>956</v>
      </c>
      <c r="G214" s="26" t="s">
        <v>22</v>
      </c>
      <c r="H214" s="26" t="s">
        <v>345</v>
      </c>
      <c r="I214" s="27" t="s">
        <v>957</v>
      </c>
      <c r="J214" s="30">
        <v>44</v>
      </c>
      <c r="K214" s="26" t="s">
        <v>25</v>
      </c>
      <c r="L214" s="26" t="s">
        <v>438</v>
      </c>
      <c r="M214" s="27" t="s">
        <v>958</v>
      </c>
      <c r="N214" s="26" t="s">
        <v>28</v>
      </c>
      <c r="O214" s="27" t="s">
        <v>959</v>
      </c>
      <c r="P214" s="35"/>
    </row>
    <row r="215" ht="24" spans="1:16">
      <c r="A215" s="25">
        <f>IF(D215="","",COUNT($A$2:A214)+1)</f>
        <v>213</v>
      </c>
      <c r="B215" s="26" t="s">
        <v>17</v>
      </c>
      <c r="C215" s="27" t="s">
        <v>960</v>
      </c>
      <c r="D215" s="26" t="s">
        <v>343</v>
      </c>
      <c r="E215" s="26" t="s">
        <v>20</v>
      </c>
      <c r="F215" s="33" t="s">
        <v>961</v>
      </c>
      <c r="G215" s="26" t="s">
        <v>22</v>
      </c>
      <c r="H215" s="26" t="s">
        <v>345</v>
      </c>
      <c r="I215" s="27" t="s">
        <v>962</v>
      </c>
      <c r="J215" s="30">
        <v>72</v>
      </c>
      <c r="K215" s="26" t="s">
        <v>25</v>
      </c>
      <c r="L215" s="26" t="s">
        <v>438</v>
      </c>
      <c r="M215" s="27" t="s">
        <v>963</v>
      </c>
      <c r="N215" s="26" t="s">
        <v>28</v>
      </c>
      <c r="O215" s="27" t="s">
        <v>964</v>
      </c>
      <c r="P215" s="35"/>
    </row>
    <row r="216" ht="24" spans="1:16">
      <c r="A216" s="25">
        <f>IF(D216="","",COUNT($A$2:A215)+1)</f>
        <v>214</v>
      </c>
      <c r="B216" s="26" t="s">
        <v>17</v>
      </c>
      <c r="C216" s="27" t="s">
        <v>965</v>
      </c>
      <c r="D216" s="26" t="s">
        <v>343</v>
      </c>
      <c r="E216" s="26" t="s">
        <v>20</v>
      </c>
      <c r="F216" s="33" t="s">
        <v>966</v>
      </c>
      <c r="G216" s="26" t="s">
        <v>22</v>
      </c>
      <c r="H216" s="26" t="s">
        <v>345</v>
      </c>
      <c r="I216" s="27" t="s">
        <v>967</v>
      </c>
      <c r="J216" s="30">
        <v>29</v>
      </c>
      <c r="K216" s="26" t="s">
        <v>25</v>
      </c>
      <c r="L216" s="26" t="s">
        <v>438</v>
      </c>
      <c r="M216" s="27" t="s">
        <v>968</v>
      </c>
      <c r="N216" s="26" t="s">
        <v>28</v>
      </c>
      <c r="O216" s="27" t="s">
        <v>969</v>
      </c>
      <c r="P216" s="35"/>
    </row>
    <row r="217" ht="24" spans="1:16">
      <c r="A217" s="25">
        <f>IF(D217="","",COUNT($A$2:A216)+1)</f>
        <v>215</v>
      </c>
      <c r="B217" s="26" t="s">
        <v>17</v>
      </c>
      <c r="C217" s="27" t="s">
        <v>970</v>
      </c>
      <c r="D217" s="26" t="s">
        <v>343</v>
      </c>
      <c r="E217" s="26" t="s">
        <v>20</v>
      </c>
      <c r="F217" s="33" t="s">
        <v>971</v>
      </c>
      <c r="G217" s="26" t="s">
        <v>22</v>
      </c>
      <c r="H217" s="26" t="s">
        <v>345</v>
      </c>
      <c r="I217" s="27" t="s">
        <v>972</v>
      </c>
      <c r="J217" s="30">
        <v>19</v>
      </c>
      <c r="K217" s="26" t="s">
        <v>25</v>
      </c>
      <c r="L217" s="26" t="s">
        <v>438</v>
      </c>
      <c r="M217" s="27" t="s">
        <v>973</v>
      </c>
      <c r="N217" s="26" t="s">
        <v>28</v>
      </c>
      <c r="O217" s="27" t="s">
        <v>974</v>
      </c>
      <c r="P217" s="35"/>
    </row>
    <row r="218" ht="24" spans="1:16">
      <c r="A218" s="25">
        <f>IF(D218="","",COUNT($A$2:A217)+1)</f>
        <v>216</v>
      </c>
      <c r="B218" s="26" t="s">
        <v>17</v>
      </c>
      <c r="C218" s="27" t="s">
        <v>975</v>
      </c>
      <c r="D218" s="26" t="s">
        <v>343</v>
      </c>
      <c r="E218" s="26" t="s">
        <v>20</v>
      </c>
      <c r="F218" s="33" t="s">
        <v>976</v>
      </c>
      <c r="G218" s="26" t="s">
        <v>22</v>
      </c>
      <c r="H218" s="26" t="s">
        <v>345</v>
      </c>
      <c r="I218" s="27" t="s">
        <v>977</v>
      </c>
      <c r="J218" s="30">
        <v>18</v>
      </c>
      <c r="K218" s="26" t="s">
        <v>25</v>
      </c>
      <c r="L218" s="26" t="s">
        <v>438</v>
      </c>
      <c r="M218" s="27" t="s">
        <v>978</v>
      </c>
      <c r="N218" s="26" t="s">
        <v>28</v>
      </c>
      <c r="O218" s="27" t="s">
        <v>979</v>
      </c>
      <c r="P218" s="35"/>
    </row>
    <row r="219" ht="24" spans="1:16">
      <c r="A219" s="25">
        <f>IF(D219="","",COUNT($A$2:A218)+1)</f>
        <v>217</v>
      </c>
      <c r="B219" s="26" t="s">
        <v>17</v>
      </c>
      <c r="C219" s="27" t="s">
        <v>980</v>
      </c>
      <c r="D219" s="26" t="s">
        <v>343</v>
      </c>
      <c r="E219" s="26" t="s">
        <v>20</v>
      </c>
      <c r="F219" s="33" t="s">
        <v>981</v>
      </c>
      <c r="G219" s="26" t="s">
        <v>22</v>
      </c>
      <c r="H219" s="26" t="s">
        <v>345</v>
      </c>
      <c r="I219" s="27" t="s">
        <v>982</v>
      </c>
      <c r="J219" s="30">
        <v>64</v>
      </c>
      <c r="K219" s="26" t="s">
        <v>25</v>
      </c>
      <c r="L219" s="26" t="s">
        <v>438</v>
      </c>
      <c r="M219" s="27" t="s">
        <v>983</v>
      </c>
      <c r="N219" s="26" t="s">
        <v>28</v>
      </c>
      <c r="O219" s="27" t="s">
        <v>984</v>
      </c>
      <c r="P219" s="35"/>
    </row>
    <row r="220" ht="24" spans="1:16">
      <c r="A220" s="25">
        <f>IF(D220="","",COUNT($A$2:A219)+1)</f>
        <v>218</v>
      </c>
      <c r="B220" s="26" t="s">
        <v>17</v>
      </c>
      <c r="C220" s="27" t="s">
        <v>985</v>
      </c>
      <c r="D220" s="26" t="s">
        <v>343</v>
      </c>
      <c r="E220" s="26" t="s">
        <v>20</v>
      </c>
      <c r="F220" s="33" t="s">
        <v>986</v>
      </c>
      <c r="G220" s="26" t="s">
        <v>22</v>
      </c>
      <c r="H220" s="26" t="s">
        <v>345</v>
      </c>
      <c r="I220" s="27" t="s">
        <v>906</v>
      </c>
      <c r="J220" s="30">
        <v>40</v>
      </c>
      <c r="K220" s="26" t="s">
        <v>25</v>
      </c>
      <c r="L220" s="26" t="s">
        <v>438</v>
      </c>
      <c r="M220" s="27" t="s">
        <v>987</v>
      </c>
      <c r="N220" s="26" t="s">
        <v>28</v>
      </c>
      <c r="O220" s="27" t="s">
        <v>988</v>
      </c>
      <c r="P220" s="35"/>
    </row>
    <row r="221" ht="24" spans="1:16">
      <c r="A221" s="25">
        <f>IF(D221="","",COUNT($A$2:A220)+1)</f>
        <v>219</v>
      </c>
      <c r="B221" s="26" t="s">
        <v>17</v>
      </c>
      <c r="C221" s="27" t="s">
        <v>989</v>
      </c>
      <c r="D221" s="26" t="s">
        <v>343</v>
      </c>
      <c r="E221" s="26" t="s">
        <v>20</v>
      </c>
      <c r="F221" s="33" t="s">
        <v>990</v>
      </c>
      <c r="G221" s="26" t="s">
        <v>22</v>
      </c>
      <c r="H221" s="26" t="s">
        <v>345</v>
      </c>
      <c r="I221" s="27" t="s">
        <v>991</v>
      </c>
      <c r="J221" s="30">
        <v>91</v>
      </c>
      <c r="K221" s="26" t="s">
        <v>25</v>
      </c>
      <c r="L221" s="26" t="s">
        <v>438</v>
      </c>
      <c r="M221" s="27" t="s">
        <v>992</v>
      </c>
      <c r="N221" s="26" t="s">
        <v>28</v>
      </c>
      <c r="O221" s="27" t="s">
        <v>993</v>
      </c>
      <c r="P221" s="35"/>
    </row>
    <row r="222" ht="24" spans="1:16">
      <c r="A222" s="25">
        <f>IF(D222="","",COUNT($A$2:A221)+1)</f>
        <v>220</v>
      </c>
      <c r="B222" s="26" t="s">
        <v>17</v>
      </c>
      <c r="C222" s="27" t="s">
        <v>994</v>
      </c>
      <c r="D222" s="26" t="s">
        <v>343</v>
      </c>
      <c r="E222" s="26" t="s">
        <v>20</v>
      </c>
      <c r="F222" s="33" t="s">
        <v>995</v>
      </c>
      <c r="G222" s="26" t="s">
        <v>22</v>
      </c>
      <c r="H222" s="26" t="s">
        <v>345</v>
      </c>
      <c r="I222" s="27" t="s">
        <v>996</v>
      </c>
      <c r="J222" s="30">
        <v>108</v>
      </c>
      <c r="K222" s="26" t="s">
        <v>25</v>
      </c>
      <c r="L222" s="26" t="s">
        <v>438</v>
      </c>
      <c r="M222" s="27" t="s">
        <v>997</v>
      </c>
      <c r="N222" s="26" t="s">
        <v>28</v>
      </c>
      <c r="O222" s="27" t="s">
        <v>998</v>
      </c>
      <c r="P222" s="35"/>
    </row>
    <row r="223" ht="24" spans="1:16">
      <c r="A223" s="25">
        <f>IF(D223="","",COUNT($A$2:A222)+1)</f>
        <v>221</v>
      </c>
      <c r="B223" s="26" t="s">
        <v>17</v>
      </c>
      <c r="C223" s="27" t="s">
        <v>999</v>
      </c>
      <c r="D223" s="26" t="s">
        <v>343</v>
      </c>
      <c r="E223" s="26" t="s">
        <v>20</v>
      </c>
      <c r="F223" s="33" t="s">
        <v>264</v>
      </c>
      <c r="G223" s="26" t="s">
        <v>22</v>
      </c>
      <c r="H223" s="26" t="s">
        <v>345</v>
      </c>
      <c r="I223" s="27" t="s">
        <v>1000</v>
      </c>
      <c r="J223" s="30">
        <v>33</v>
      </c>
      <c r="K223" s="26" t="s">
        <v>25</v>
      </c>
      <c r="L223" s="26" t="s">
        <v>438</v>
      </c>
      <c r="M223" s="27" t="s">
        <v>1001</v>
      </c>
      <c r="N223" s="26" t="s">
        <v>28</v>
      </c>
      <c r="O223" s="27" t="s">
        <v>1002</v>
      </c>
      <c r="P223" s="35"/>
    </row>
    <row r="224" ht="24" spans="1:16">
      <c r="A224" s="25">
        <f>IF(D224="","",COUNT($A$2:A223)+1)</f>
        <v>222</v>
      </c>
      <c r="B224" s="26" t="s">
        <v>17</v>
      </c>
      <c r="C224" s="27" t="s">
        <v>1003</v>
      </c>
      <c r="D224" s="26" t="s">
        <v>343</v>
      </c>
      <c r="E224" s="26" t="s">
        <v>20</v>
      </c>
      <c r="F224" s="33" t="s">
        <v>53</v>
      </c>
      <c r="G224" s="26" t="s">
        <v>22</v>
      </c>
      <c r="H224" s="26" t="s">
        <v>345</v>
      </c>
      <c r="I224" s="27" t="s">
        <v>1004</v>
      </c>
      <c r="J224" s="30">
        <v>25</v>
      </c>
      <c r="K224" s="26" t="s">
        <v>25</v>
      </c>
      <c r="L224" s="26" t="s">
        <v>438</v>
      </c>
      <c r="M224" s="27" t="s">
        <v>1005</v>
      </c>
      <c r="N224" s="26" t="s">
        <v>28</v>
      </c>
      <c r="O224" s="27" t="s">
        <v>1006</v>
      </c>
      <c r="P224" s="35"/>
    </row>
    <row r="225" ht="24" spans="1:16">
      <c r="A225" s="25">
        <f>IF(D225="","",COUNT($A$2:A224)+1)</f>
        <v>223</v>
      </c>
      <c r="B225" s="26" t="s">
        <v>17</v>
      </c>
      <c r="C225" s="27" t="s">
        <v>1007</v>
      </c>
      <c r="D225" s="26" t="s">
        <v>343</v>
      </c>
      <c r="E225" s="26" t="s">
        <v>20</v>
      </c>
      <c r="F225" s="33" t="s">
        <v>1008</v>
      </c>
      <c r="G225" s="26" t="s">
        <v>22</v>
      </c>
      <c r="H225" s="26" t="s">
        <v>345</v>
      </c>
      <c r="I225" s="27" t="s">
        <v>1009</v>
      </c>
      <c r="J225" s="30">
        <v>97</v>
      </c>
      <c r="K225" s="26" t="s">
        <v>25</v>
      </c>
      <c r="L225" s="26" t="s">
        <v>438</v>
      </c>
      <c r="M225" s="27" t="s">
        <v>1010</v>
      </c>
      <c r="N225" s="26" t="s">
        <v>28</v>
      </c>
      <c r="O225" s="27" t="s">
        <v>1011</v>
      </c>
      <c r="P225" s="35"/>
    </row>
    <row r="226" ht="24" spans="1:16">
      <c r="A226" s="25">
        <f>IF(D226="","",COUNT($A$2:A225)+1)</f>
        <v>224</v>
      </c>
      <c r="B226" s="26" t="s">
        <v>17</v>
      </c>
      <c r="C226" s="27" t="s">
        <v>1012</v>
      </c>
      <c r="D226" s="26" t="s">
        <v>19</v>
      </c>
      <c r="E226" s="26" t="s">
        <v>20</v>
      </c>
      <c r="F226" s="33" t="s">
        <v>180</v>
      </c>
      <c r="G226" s="26" t="s">
        <v>22</v>
      </c>
      <c r="H226" s="26" t="s">
        <v>345</v>
      </c>
      <c r="I226" s="27" t="s">
        <v>1013</v>
      </c>
      <c r="J226" s="30">
        <v>35</v>
      </c>
      <c r="K226" s="26" t="s">
        <v>25</v>
      </c>
      <c r="L226" s="26" t="s">
        <v>438</v>
      </c>
      <c r="M226" s="27" t="s">
        <v>1014</v>
      </c>
      <c r="N226" s="26" t="s">
        <v>28</v>
      </c>
      <c r="O226" s="27" t="s">
        <v>1015</v>
      </c>
      <c r="P226" s="35"/>
    </row>
    <row r="227" ht="24" spans="1:16">
      <c r="A227" s="25">
        <f>IF(D227="","",COUNT($A$2:A226)+1)</f>
        <v>225</v>
      </c>
      <c r="B227" s="26" t="s">
        <v>17</v>
      </c>
      <c r="C227" s="27" t="s">
        <v>1016</v>
      </c>
      <c r="D227" s="26" t="s">
        <v>343</v>
      </c>
      <c r="E227" s="26" t="s">
        <v>20</v>
      </c>
      <c r="F227" s="33" t="s">
        <v>1017</v>
      </c>
      <c r="G227" s="26" t="s">
        <v>22</v>
      </c>
      <c r="H227" s="26" t="s">
        <v>345</v>
      </c>
      <c r="I227" s="27" t="s">
        <v>1004</v>
      </c>
      <c r="J227" s="30">
        <v>24</v>
      </c>
      <c r="K227" s="26" t="s">
        <v>25</v>
      </c>
      <c r="L227" s="26" t="s">
        <v>438</v>
      </c>
      <c r="M227" s="27" t="s">
        <v>1018</v>
      </c>
      <c r="N227" s="26" t="s">
        <v>28</v>
      </c>
      <c r="O227" s="27" t="s">
        <v>1019</v>
      </c>
      <c r="P227" s="35"/>
    </row>
    <row r="228" ht="24" spans="1:16">
      <c r="A228" s="25">
        <f>IF(D228="","",COUNT($A$2:A227)+1)</f>
        <v>226</v>
      </c>
      <c r="B228" s="26" t="s">
        <v>17</v>
      </c>
      <c r="C228" s="27" t="s">
        <v>1020</v>
      </c>
      <c r="D228" s="26" t="s">
        <v>343</v>
      </c>
      <c r="E228" s="26" t="s">
        <v>20</v>
      </c>
      <c r="F228" s="33" t="s">
        <v>1021</v>
      </c>
      <c r="G228" s="26" t="s">
        <v>22</v>
      </c>
      <c r="H228" s="26" t="s">
        <v>345</v>
      </c>
      <c r="I228" s="27" t="s">
        <v>1022</v>
      </c>
      <c r="J228" s="30">
        <v>27</v>
      </c>
      <c r="K228" s="26" t="s">
        <v>25</v>
      </c>
      <c r="L228" s="26" t="s">
        <v>438</v>
      </c>
      <c r="M228" s="27" t="s">
        <v>1023</v>
      </c>
      <c r="N228" s="26" t="s">
        <v>28</v>
      </c>
      <c r="O228" s="27" t="s">
        <v>1024</v>
      </c>
      <c r="P228" s="35"/>
    </row>
    <row r="229" ht="24" spans="1:16">
      <c r="A229" s="25">
        <f>IF(D229="","",COUNT($A$2:A228)+1)</f>
        <v>227</v>
      </c>
      <c r="B229" s="26" t="s">
        <v>17</v>
      </c>
      <c r="C229" s="27" t="s">
        <v>1025</v>
      </c>
      <c r="D229" s="26" t="s">
        <v>343</v>
      </c>
      <c r="E229" s="26" t="s">
        <v>20</v>
      </c>
      <c r="F229" s="33" t="s">
        <v>199</v>
      </c>
      <c r="G229" s="26" t="s">
        <v>22</v>
      </c>
      <c r="H229" s="26" t="s">
        <v>345</v>
      </c>
      <c r="I229" s="27" t="s">
        <v>1026</v>
      </c>
      <c r="J229" s="30">
        <v>7</v>
      </c>
      <c r="K229" s="26" t="s">
        <v>25</v>
      </c>
      <c r="L229" s="26" t="s">
        <v>438</v>
      </c>
      <c r="M229" s="27" t="s">
        <v>1027</v>
      </c>
      <c r="N229" s="26" t="s">
        <v>28</v>
      </c>
      <c r="O229" s="27" t="s">
        <v>1028</v>
      </c>
      <c r="P229" s="35"/>
    </row>
    <row r="230" ht="24" spans="1:16">
      <c r="A230" s="25">
        <f>IF(D230="","",COUNT($A$2:A229)+1)</f>
        <v>228</v>
      </c>
      <c r="B230" s="26" t="s">
        <v>17</v>
      </c>
      <c r="C230" s="27" t="s">
        <v>1029</v>
      </c>
      <c r="D230" s="26" t="s">
        <v>343</v>
      </c>
      <c r="E230" s="26" t="s">
        <v>20</v>
      </c>
      <c r="F230" s="33" t="s">
        <v>82</v>
      </c>
      <c r="G230" s="26" t="s">
        <v>22</v>
      </c>
      <c r="H230" s="26" t="s">
        <v>345</v>
      </c>
      <c r="I230" s="27" t="s">
        <v>1030</v>
      </c>
      <c r="J230" s="39">
        <v>95.2946</v>
      </c>
      <c r="K230" s="26" t="s">
        <v>25</v>
      </c>
      <c r="L230" s="26" t="s">
        <v>438</v>
      </c>
      <c r="M230" s="27" t="s">
        <v>1031</v>
      </c>
      <c r="N230" s="26" t="s">
        <v>28</v>
      </c>
      <c r="O230" s="27" t="s">
        <v>1032</v>
      </c>
      <c r="P230" s="35"/>
    </row>
    <row r="231" ht="24" spans="1:16">
      <c r="A231" s="25">
        <f>IF(D231="","",COUNT($A$2:A230)+1)</f>
        <v>229</v>
      </c>
      <c r="B231" s="26" t="s">
        <v>17</v>
      </c>
      <c r="C231" s="27" t="s">
        <v>1033</v>
      </c>
      <c r="D231" s="26" t="s">
        <v>343</v>
      </c>
      <c r="E231" s="26" t="s">
        <v>20</v>
      </c>
      <c r="F231" s="33" t="s">
        <v>1034</v>
      </c>
      <c r="G231" s="26" t="s">
        <v>22</v>
      </c>
      <c r="H231" s="26" t="s">
        <v>345</v>
      </c>
      <c r="I231" s="27" t="s">
        <v>1013</v>
      </c>
      <c r="J231" s="30">
        <v>35</v>
      </c>
      <c r="K231" s="26" t="s">
        <v>25</v>
      </c>
      <c r="L231" s="26" t="s">
        <v>438</v>
      </c>
      <c r="M231" s="27" t="s">
        <v>1035</v>
      </c>
      <c r="N231" s="26" t="s">
        <v>28</v>
      </c>
      <c r="O231" s="27" t="s">
        <v>1036</v>
      </c>
      <c r="P231" s="35"/>
    </row>
    <row r="232" ht="24" spans="1:16">
      <c r="A232" s="25">
        <f>IF(D232="","",COUNT($A$2:A231)+1)</f>
        <v>230</v>
      </c>
      <c r="B232" s="26" t="s">
        <v>17</v>
      </c>
      <c r="C232" s="27" t="s">
        <v>1037</v>
      </c>
      <c r="D232" s="26" t="s">
        <v>343</v>
      </c>
      <c r="E232" s="26" t="s">
        <v>20</v>
      </c>
      <c r="F232" s="33" t="s">
        <v>1038</v>
      </c>
      <c r="G232" s="26" t="s">
        <v>22</v>
      </c>
      <c r="H232" s="26" t="s">
        <v>345</v>
      </c>
      <c r="I232" s="27" t="s">
        <v>884</v>
      </c>
      <c r="J232" s="30">
        <v>23</v>
      </c>
      <c r="K232" s="26" t="s">
        <v>25</v>
      </c>
      <c r="L232" s="26" t="s">
        <v>438</v>
      </c>
      <c r="M232" s="27" t="s">
        <v>1039</v>
      </c>
      <c r="N232" s="26" t="s">
        <v>28</v>
      </c>
      <c r="O232" s="27" t="s">
        <v>1040</v>
      </c>
      <c r="P232" s="35"/>
    </row>
    <row r="233" ht="24" spans="1:16">
      <c r="A233" s="25">
        <f>IF(D233="","",COUNT($A$2:A232)+1)</f>
        <v>231</v>
      </c>
      <c r="B233" s="26" t="s">
        <v>17</v>
      </c>
      <c r="C233" s="27" t="s">
        <v>1041</v>
      </c>
      <c r="D233" s="26" t="s">
        <v>343</v>
      </c>
      <c r="E233" s="26" t="s">
        <v>20</v>
      </c>
      <c r="F233" s="33" t="s">
        <v>590</v>
      </c>
      <c r="G233" s="26" t="s">
        <v>22</v>
      </c>
      <c r="H233" s="26" t="s">
        <v>345</v>
      </c>
      <c r="I233" s="27" t="s">
        <v>1042</v>
      </c>
      <c r="J233" s="30">
        <v>180</v>
      </c>
      <c r="K233" s="26" t="s">
        <v>25</v>
      </c>
      <c r="L233" s="26" t="s">
        <v>438</v>
      </c>
      <c r="M233" s="27" t="s">
        <v>1043</v>
      </c>
      <c r="N233" s="26" t="s">
        <v>28</v>
      </c>
      <c r="O233" s="27" t="s">
        <v>1044</v>
      </c>
      <c r="P233" s="35"/>
    </row>
    <row r="234" ht="24" spans="1:16">
      <c r="A234" s="25">
        <f>IF(D234="","",COUNT($A$2:A233)+1)</f>
        <v>232</v>
      </c>
      <c r="B234" s="26" t="s">
        <v>17</v>
      </c>
      <c r="C234" s="27" t="s">
        <v>1045</v>
      </c>
      <c r="D234" s="26" t="s">
        <v>343</v>
      </c>
      <c r="E234" s="26" t="s">
        <v>20</v>
      </c>
      <c r="F234" s="33" t="s">
        <v>237</v>
      </c>
      <c r="G234" s="26" t="s">
        <v>22</v>
      </c>
      <c r="H234" s="26" t="s">
        <v>345</v>
      </c>
      <c r="I234" s="27" t="s">
        <v>1046</v>
      </c>
      <c r="J234" s="30">
        <v>202</v>
      </c>
      <c r="K234" s="26" t="s">
        <v>25</v>
      </c>
      <c r="L234" s="26" t="s">
        <v>438</v>
      </c>
      <c r="M234" s="27" t="s">
        <v>1047</v>
      </c>
      <c r="N234" s="26" t="s">
        <v>28</v>
      </c>
      <c r="O234" s="27" t="s">
        <v>1048</v>
      </c>
      <c r="P234" s="35"/>
    </row>
    <row r="235" ht="24" spans="1:16">
      <c r="A235" s="25">
        <f>IF(D235="","",COUNT($A$2:A234)+1)</f>
        <v>233</v>
      </c>
      <c r="B235" s="26" t="s">
        <v>17</v>
      </c>
      <c r="C235" s="27" t="s">
        <v>1049</v>
      </c>
      <c r="D235" s="26" t="s">
        <v>343</v>
      </c>
      <c r="E235" s="26" t="s">
        <v>20</v>
      </c>
      <c r="F235" s="33" t="s">
        <v>1050</v>
      </c>
      <c r="G235" s="26" t="s">
        <v>22</v>
      </c>
      <c r="H235" s="26" t="s">
        <v>345</v>
      </c>
      <c r="I235" s="27" t="s">
        <v>1051</v>
      </c>
      <c r="J235" s="30">
        <v>207</v>
      </c>
      <c r="K235" s="26" t="s">
        <v>25</v>
      </c>
      <c r="L235" s="26" t="s">
        <v>438</v>
      </c>
      <c r="M235" s="27" t="s">
        <v>1052</v>
      </c>
      <c r="N235" s="26" t="s">
        <v>28</v>
      </c>
      <c r="O235" s="27" t="s">
        <v>1053</v>
      </c>
      <c r="P235" s="35"/>
    </row>
    <row r="236" ht="24" spans="1:16">
      <c r="A236" s="25">
        <f>IF(D236="","",COUNT($A$2:A235)+1)</f>
        <v>234</v>
      </c>
      <c r="B236" s="26" t="s">
        <v>17</v>
      </c>
      <c r="C236" s="27" t="s">
        <v>1054</v>
      </c>
      <c r="D236" s="26" t="s">
        <v>343</v>
      </c>
      <c r="E236" s="26" t="s">
        <v>20</v>
      </c>
      <c r="F236" s="33" t="s">
        <v>77</v>
      </c>
      <c r="G236" s="26" t="s">
        <v>22</v>
      </c>
      <c r="H236" s="26" t="s">
        <v>345</v>
      </c>
      <c r="I236" s="27" t="s">
        <v>1055</v>
      </c>
      <c r="J236" s="30">
        <v>122</v>
      </c>
      <c r="K236" s="26" t="s">
        <v>25</v>
      </c>
      <c r="L236" s="26" t="s">
        <v>438</v>
      </c>
      <c r="M236" s="27" t="s">
        <v>1056</v>
      </c>
      <c r="N236" s="26" t="s">
        <v>28</v>
      </c>
      <c r="O236" s="27" t="s">
        <v>1057</v>
      </c>
      <c r="P236" s="35"/>
    </row>
    <row r="237" ht="24" spans="1:16">
      <c r="A237" s="25">
        <f>IF(D237="","",COUNT($A$2:A236)+1)</f>
        <v>235</v>
      </c>
      <c r="B237" s="26" t="s">
        <v>17</v>
      </c>
      <c r="C237" s="27" t="s">
        <v>1058</v>
      </c>
      <c r="D237" s="26" t="s">
        <v>343</v>
      </c>
      <c r="E237" s="26" t="s">
        <v>20</v>
      </c>
      <c r="F237" s="33" t="s">
        <v>1059</v>
      </c>
      <c r="G237" s="26" t="s">
        <v>22</v>
      </c>
      <c r="H237" s="26" t="s">
        <v>345</v>
      </c>
      <c r="I237" s="27" t="s">
        <v>1060</v>
      </c>
      <c r="J237" s="30">
        <v>93</v>
      </c>
      <c r="K237" s="26" t="s">
        <v>25</v>
      </c>
      <c r="L237" s="26" t="s">
        <v>438</v>
      </c>
      <c r="M237" s="27" t="s">
        <v>1061</v>
      </c>
      <c r="N237" s="26" t="s">
        <v>28</v>
      </c>
      <c r="O237" s="27" t="s">
        <v>1062</v>
      </c>
      <c r="P237" s="35"/>
    </row>
    <row r="238" ht="24" spans="1:16">
      <c r="A238" s="25">
        <f>IF(D238="","",COUNT($A$2:A237)+1)</f>
        <v>236</v>
      </c>
      <c r="B238" s="26" t="s">
        <v>17</v>
      </c>
      <c r="C238" s="27" t="s">
        <v>1063</v>
      </c>
      <c r="D238" s="26" t="s">
        <v>343</v>
      </c>
      <c r="E238" s="26" t="s">
        <v>20</v>
      </c>
      <c r="F238" s="33" t="s">
        <v>1064</v>
      </c>
      <c r="G238" s="26" t="s">
        <v>22</v>
      </c>
      <c r="H238" s="26" t="s">
        <v>345</v>
      </c>
      <c r="I238" s="27" t="s">
        <v>1065</v>
      </c>
      <c r="J238" s="30">
        <v>56</v>
      </c>
      <c r="K238" s="26" t="s">
        <v>25</v>
      </c>
      <c r="L238" s="26" t="s">
        <v>438</v>
      </c>
      <c r="M238" s="27" t="s">
        <v>1066</v>
      </c>
      <c r="N238" s="26" t="s">
        <v>28</v>
      </c>
      <c r="O238" s="27" t="s">
        <v>1067</v>
      </c>
      <c r="P238" s="35"/>
    </row>
    <row r="239" ht="24" spans="1:16">
      <c r="A239" s="25">
        <f>IF(D239="","",COUNT($A$2:A238)+1)</f>
        <v>237</v>
      </c>
      <c r="B239" s="26" t="s">
        <v>17</v>
      </c>
      <c r="C239" s="27" t="s">
        <v>1068</v>
      </c>
      <c r="D239" s="26" t="s">
        <v>343</v>
      </c>
      <c r="E239" s="26" t="s">
        <v>20</v>
      </c>
      <c r="F239" s="33" t="s">
        <v>1069</v>
      </c>
      <c r="G239" s="26" t="s">
        <v>22</v>
      </c>
      <c r="H239" s="26" t="s">
        <v>345</v>
      </c>
      <c r="I239" s="27" t="s">
        <v>1070</v>
      </c>
      <c r="J239" s="30">
        <v>100</v>
      </c>
      <c r="K239" s="26" t="s">
        <v>25</v>
      </c>
      <c r="L239" s="26" t="s">
        <v>438</v>
      </c>
      <c r="M239" s="27" t="s">
        <v>1071</v>
      </c>
      <c r="N239" s="26" t="s">
        <v>28</v>
      </c>
      <c r="O239" s="27" t="s">
        <v>1072</v>
      </c>
      <c r="P239" s="35"/>
    </row>
    <row r="240" ht="24" spans="1:16">
      <c r="A240" s="25">
        <f>IF(D240="","",COUNT($A$2:A239)+1)</f>
        <v>238</v>
      </c>
      <c r="B240" s="26" t="s">
        <v>17</v>
      </c>
      <c r="C240" s="27" t="s">
        <v>1073</v>
      </c>
      <c r="D240" s="26" t="s">
        <v>343</v>
      </c>
      <c r="E240" s="26" t="s">
        <v>20</v>
      </c>
      <c r="F240" s="33" t="s">
        <v>805</v>
      </c>
      <c r="G240" s="26" t="s">
        <v>22</v>
      </c>
      <c r="H240" s="26" t="s">
        <v>345</v>
      </c>
      <c r="I240" s="27" t="s">
        <v>1074</v>
      </c>
      <c r="J240" s="30">
        <v>81</v>
      </c>
      <c r="K240" s="26" t="s">
        <v>25</v>
      </c>
      <c r="L240" s="26" t="s">
        <v>438</v>
      </c>
      <c r="M240" s="27" t="s">
        <v>1075</v>
      </c>
      <c r="N240" s="26" t="s">
        <v>28</v>
      </c>
      <c r="O240" s="27" t="s">
        <v>1076</v>
      </c>
      <c r="P240" s="35"/>
    </row>
    <row r="241" ht="24" spans="1:16">
      <c r="A241" s="25">
        <f>IF(D241="","",COUNT($A$2:A240)+1)</f>
        <v>239</v>
      </c>
      <c r="B241" s="26" t="s">
        <v>17</v>
      </c>
      <c r="C241" s="27" t="s">
        <v>1077</v>
      </c>
      <c r="D241" s="26" t="s">
        <v>343</v>
      </c>
      <c r="E241" s="26" t="s">
        <v>20</v>
      </c>
      <c r="F241" s="33" t="s">
        <v>1078</v>
      </c>
      <c r="G241" s="26" t="s">
        <v>22</v>
      </c>
      <c r="H241" s="26" t="s">
        <v>345</v>
      </c>
      <c r="I241" s="27" t="s">
        <v>1079</v>
      </c>
      <c r="J241" s="30">
        <v>32</v>
      </c>
      <c r="K241" s="26" t="s">
        <v>25</v>
      </c>
      <c r="L241" s="26" t="s">
        <v>438</v>
      </c>
      <c r="M241" s="27" t="s">
        <v>1080</v>
      </c>
      <c r="N241" s="26" t="s">
        <v>28</v>
      </c>
      <c r="O241" s="27" t="s">
        <v>1081</v>
      </c>
      <c r="P241" s="35"/>
    </row>
    <row r="242" ht="36" spans="1:16">
      <c r="A242" s="25">
        <f>IF(D242="","",COUNT($A$2:A241)+1)</f>
        <v>240</v>
      </c>
      <c r="B242" s="26" t="s">
        <v>17</v>
      </c>
      <c r="C242" s="27" t="s">
        <v>1082</v>
      </c>
      <c r="D242" s="26" t="s">
        <v>343</v>
      </c>
      <c r="E242" s="26" t="s">
        <v>20</v>
      </c>
      <c r="F242" s="33" t="s">
        <v>1083</v>
      </c>
      <c r="G242" s="26" t="s">
        <v>22</v>
      </c>
      <c r="H242" s="26" t="s">
        <v>345</v>
      </c>
      <c r="I242" s="27" t="s">
        <v>1084</v>
      </c>
      <c r="J242" s="30">
        <v>300</v>
      </c>
      <c r="K242" s="26" t="s">
        <v>25</v>
      </c>
      <c r="L242" s="26" t="s">
        <v>438</v>
      </c>
      <c r="M242" s="27" t="s">
        <v>1085</v>
      </c>
      <c r="N242" s="26" t="s">
        <v>28</v>
      </c>
      <c r="O242" s="27" t="s">
        <v>1086</v>
      </c>
      <c r="P242" s="35"/>
    </row>
    <row r="243" ht="36" spans="1:16">
      <c r="A243" s="25">
        <f>IF(D243="","",COUNT($A$2:A242)+1)</f>
        <v>241</v>
      </c>
      <c r="B243" s="26" t="s">
        <v>17</v>
      </c>
      <c r="C243" s="27" t="s">
        <v>1087</v>
      </c>
      <c r="D243" s="26" t="s">
        <v>343</v>
      </c>
      <c r="E243" s="26" t="s">
        <v>20</v>
      </c>
      <c r="F243" s="33" t="s">
        <v>1088</v>
      </c>
      <c r="G243" s="26" t="s">
        <v>22</v>
      </c>
      <c r="H243" s="26" t="s">
        <v>345</v>
      </c>
      <c r="I243" s="27" t="s">
        <v>1084</v>
      </c>
      <c r="J243" s="30">
        <v>300</v>
      </c>
      <c r="K243" s="26" t="s">
        <v>25</v>
      </c>
      <c r="L243" s="26" t="s">
        <v>438</v>
      </c>
      <c r="M243" s="27" t="s">
        <v>1089</v>
      </c>
      <c r="N243" s="26" t="s">
        <v>28</v>
      </c>
      <c r="O243" s="27" t="s">
        <v>1090</v>
      </c>
      <c r="P243" s="35"/>
    </row>
    <row r="244" ht="36" spans="1:16">
      <c r="A244" s="25">
        <f>IF(D244="","",COUNT($A$2:A243)+1)</f>
        <v>242</v>
      </c>
      <c r="B244" s="26" t="s">
        <v>17</v>
      </c>
      <c r="C244" s="27" t="s">
        <v>1091</v>
      </c>
      <c r="D244" s="26" t="s">
        <v>343</v>
      </c>
      <c r="E244" s="26" t="s">
        <v>20</v>
      </c>
      <c r="F244" s="33" t="s">
        <v>1092</v>
      </c>
      <c r="G244" s="26" t="s">
        <v>22</v>
      </c>
      <c r="H244" s="26" t="s">
        <v>345</v>
      </c>
      <c r="I244" s="27" t="s">
        <v>1084</v>
      </c>
      <c r="J244" s="30">
        <v>300</v>
      </c>
      <c r="K244" s="26" t="s">
        <v>25</v>
      </c>
      <c r="L244" s="26" t="s">
        <v>438</v>
      </c>
      <c r="M244" s="27" t="s">
        <v>1093</v>
      </c>
      <c r="N244" s="26" t="s">
        <v>28</v>
      </c>
      <c r="O244" s="27" t="s">
        <v>1094</v>
      </c>
      <c r="P244" s="35"/>
    </row>
    <row r="245" ht="36" spans="1:16">
      <c r="A245" s="25">
        <f>IF(D245="","",COUNT($A$2:A244)+1)</f>
        <v>243</v>
      </c>
      <c r="B245" s="26" t="s">
        <v>17</v>
      </c>
      <c r="C245" s="27" t="s">
        <v>1095</v>
      </c>
      <c r="D245" s="26" t="s">
        <v>343</v>
      </c>
      <c r="E245" s="26" t="s">
        <v>20</v>
      </c>
      <c r="F245" s="33" t="s">
        <v>828</v>
      </c>
      <c r="G245" s="26" t="s">
        <v>22</v>
      </c>
      <c r="H245" s="26" t="s">
        <v>345</v>
      </c>
      <c r="I245" s="27" t="s">
        <v>897</v>
      </c>
      <c r="J245" s="30">
        <v>100</v>
      </c>
      <c r="K245" s="26" t="s">
        <v>25</v>
      </c>
      <c r="L245" s="26" t="s">
        <v>438</v>
      </c>
      <c r="M245" s="27" t="s">
        <v>1096</v>
      </c>
      <c r="N245" s="26" t="s">
        <v>28</v>
      </c>
      <c r="O245" s="27" t="s">
        <v>1097</v>
      </c>
      <c r="P245" s="35"/>
    </row>
    <row r="246" ht="36" spans="1:16">
      <c r="A246" s="25">
        <f>IF(D246="","",COUNT($A$2:A245)+1)</f>
        <v>244</v>
      </c>
      <c r="B246" s="26" t="s">
        <v>17</v>
      </c>
      <c r="C246" s="27" t="s">
        <v>1098</v>
      </c>
      <c r="D246" s="26" t="s">
        <v>343</v>
      </c>
      <c r="E246" s="26" t="s">
        <v>20</v>
      </c>
      <c r="F246" s="33" t="s">
        <v>1099</v>
      </c>
      <c r="G246" s="26" t="s">
        <v>22</v>
      </c>
      <c r="H246" s="26" t="s">
        <v>345</v>
      </c>
      <c r="I246" s="27" t="s">
        <v>897</v>
      </c>
      <c r="J246" s="30">
        <v>100</v>
      </c>
      <c r="K246" s="26" t="s">
        <v>25</v>
      </c>
      <c r="L246" s="26" t="s">
        <v>438</v>
      </c>
      <c r="M246" s="27" t="s">
        <v>1100</v>
      </c>
      <c r="N246" s="26" t="s">
        <v>28</v>
      </c>
      <c r="O246" s="27" t="s">
        <v>1101</v>
      </c>
      <c r="P246" s="35"/>
    </row>
    <row r="247" ht="36" spans="1:16">
      <c r="A247" s="25">
        <f>IF(D247="","",COUNT($A$2:A246)+1)</f>
        <v>245</v>
      </c>
      <c r="B247" s="26" t="s">
        <v>17</v>
      </c>
      <c r="C247" s="27" t="s">
        <v>1102</v>
      </c>
      <c r="D247" s="26" t="s">
        <v>343</v>
      </c>
      <c r="E247" s="26" t="s">
        <v>20</v>
      </c>
      <c r="F247" s="33" t="s">
        <v>131</v>
      </c>
      <c r="G247" s="26" t="s">
        <v>22</v>
      </c>
      <c r="H247" s="26" t="s">
        <v>345</v>
      </c>
      <c r="I247" s="27" t="s">
        <v>897</v>
      </c>
      <c r="J247" s="30">
        <v>100</v>
      </c>
      <c r="K247" s="26" t="s">
        <v>25</v>
      </c>
      <c r="L247" s="26" t="s">
        <v>438</v>
      </c>
      <c r="M247" s="27" t="s">
        <v>1103</v>
      </c>
      <c r="N247" s="26" t="s">
        <v>28</v>
      </c>
      <c r="O247" s="27" t="s">
        <v>1104</v>
      </c>
      <c r="P247" s="35"/>
    </row>
    <row r="248" ht="36" spans="1:16">
      <c r="A248" s="25">
        <f>IF(D248="","",COUNT($A$2:A247)+1)</f>
        <v>246</v>
      </c>
      <c r="B248" s="26" t="s">
        <v>17</v>
      </c>
      <c r="C248" s="27" t="s">
        <v>1105</v>
      </c>
      <c r="D248" s="26" t="s">
        <v>343</v>
      </c>
      <c r="E248" s="26" t="s">
        <v>20</v>
      </c>
      <c r="F248" s="33" t="s">
        <v>1106</v>
      </c>
      <c r="G248" s="26" t="s">
        <v>22</v>
      </c>
      <c r="H248" s="26" t="s">
        <v>345</v>
      </c>
      <c r="I248" s="27" t="s">
        <v>1107</v>
      </c>
      <c r="J248" s="30">
        <v>150</v>
      </c>
      <c r="K248" s="26" t="s">
        <v>25</v>
      </c>
      <c r="L248" s="26" t="s">
        <v>438</v>
      </c>
      <c r="M248" s="27" t="s">
        <v>1108</v>
      </c>
      <c r="N248" s="26" t="s">
        <v>28</v>
      </c>
      <c r="O248" s="27" t="s">
        <v>1109</v>
      </c>
      <c r="P248" s="35"/>
    </row>
    <row r="249" ht="36" spans="1:16">
      <c r="A249" s="25">
        <f>IF(D249="","",COUNT($A$2:A248)+1)</f>
        <v>247</v>
      </c>
      <c r="B249" s="26" t="s">
        <v>17</v>
      </c>
      <c r="C249" s="27" t="s">
        <v>1110</v>
      </c>
      <c r="D249" s="26" t="s">
        <v>343</v>
      </c>
      <c r="E249" s="26" t="s">
        <v>20</v>
      </c>
      <c r="F249" s="33" t="s">
        <v>1111</v>
      </c>
      <c r="G249" s="26" t="s">
        <v>22</v>
      </c>
      <c r="H249" s="26" t="s">
        <v>345</v>
      </c>
      <c r="I249" s="27" t="s">
        <v>897</v>
      </c>
      <c r="J249" s="30">
        <v>100</v>
      </c>
      <c r="K249" s="26" t="s">
        <v>25</v>
      </c>
      <c r="L249" s="26" t="s">
        <v>438</v>
      </c>
      <c r="M249" s="27" t="s">
        <v>1112</v>
      </c>
      <c r="N249" s="26" t="s">
        <v>28</v>
      </c>
      <c r="O249" s="27" t="s">
        <v>1113</v>
      </c>
      <c r="P249" s="35"/>
    </row>
    <row r="250" ht="36" spans="1:16">
      <c r="A250" s="25">
        <f>IF(D250="","",COUNT($A$2:A249)+1)</f>
        <v>248</v>
      </c>
      <c r="B250" s="26" t="s">
        <v>17</v>
      </c>
      <c r="C250" s="27" t="s">
        <v>1114</v>
      </c>
      <c r="D250" s="26" t="s">
        <v>343</v>
      </c>
      <c r="E250" s="26" t="s">
        <v>20</v>
      </c>
      <c r="F250" s="33" t="s">
        <v>1115</v>
      </c>
      <c r="G250" s="26" t="s">
        <v>22</v>
      </c>
      <c r="H250" s="26" t="s">
        <v>345</v>
      </c>
      <c r="I250" s="27" t="s">
        <v>1107</v>
      </c>
      <c r="J250" s="30">
        <v>150</v>
      </c>
      <c r="K250" s="26" t="s">
        <v>25</v>
      </c>
      <c r="L250" s="26" t="s">
        <v>438</v>
      </c>
      <c r="M250" s="27" t="s">
        <v>1116</v>
      </c>
      <c r="N250" s="26" t="s">
        <v>28</v>
      </c>
      <c r="O250" s="27" t="s">
        <v>1117</v>
      </c>
      <c r="P250" s="35"/>
    </row>
    <row r="251" ht="36" spans="1:16">
      <c r="A251" s="25">
        <f>IF(D251="","",COUNT($A$2:A250)+1)</f>
        <v>249</v>
      </c>
      <c r="B251" s="26" t="s">
        <v>17</v>
      </c>
      <c r="C251" s="27" t="s">
        <v>1118</v>
      </c>
      <c r="D251" s="26" t="s">
        <v>343</v>
      </c>
      <c r="E251" s="26" t="s">
        <v>20</v>
      </c>
      <c r="F251" s="33" t="s">
        <v>1119</v>
      </c>
      <c r="G251" s="26" t="s">
        <v>22</v>
      </c>
      <c r="H251" s="26" t="s">
        <v>345</v>
      </c>
      <c r="I251" s="27" t="s">
        <v>1107</v>
      </c>
      <c r="J251" s="30">
        <v>150</v>
      </c>
      <c r="K251" s="26" t="s">
        <v>25</v>
      </c>
      <c r="L251" s="26" t="s">
        <v>438</v>
      </c>
      <c r="M251" s="27" t="s">
        <v>1120</v>
      </c>
      <c r="N251" s="26" t="s">
        <v>28</v>
      </c>
      <c r="O251" s="27" t="s">
        <v>1121</v>
      </c>
      <c r="P251" s="35"/>
    </row>
    <row r="252" ht="36" spans="1:16">
      <c r="A252" s="25">
        <f>IF(D252="","",COUNT($A$2:A251)+1)</f>
        <v>250</v>
      </c>
      <c r="B252" s="26" t="s">
        <v>17</v>
      </c>
      <c r="C252" s="27" t="s">
        <v>1122</v>
      </c>
      <c r="D252" s="26" t="s">
        <v>343</v>
      </c>
      <c r="E252" s="26" t="s">
        <v>20</v>
      </c>
      <c r="F252" s="33" t="s">
        <v>1123</v>
      </c>
      <c r="G252" s="26" t="s">
        <v>22</v>
      </c>
      <c r="H252" s="26" t="s">
        <v>345</v>
      </c>
      <c r="I252" s="27" t="s">
        <v>1046</v>
      </c>
      <c r="J252" s="30">
        <v>200</v>
      </c>
      <c r="K252" s="26" t="s">
        <v>25</v>
      </c>
      <c r="L252" s="26" t="s">
        <v>438</v>
      </c>
      <c r="M252" s="27" t="s">
        <v>1124</v>
      </c>
      <c r="N252" s="26" t="s">
        <v>28</v>
      </c>
      <c r="O252" s="27" t="s">
        <v>1125</v>
      </c>
      <c r="P252" s="35"/>
    </row>
    <row r="253" ht="36" spans="1:16">
      <c r="A253" s="25">
        <f>IF(D253="","",COUNT($A$2:A252)+1)</f>
        <v>251</v>
      </c>
      <c r="B253" s="26" t="s">
        <v>17</v>
      </c>
      <c r="C253" s="27" t="s">
        <v>1126</v>
      </c>
      <c r="D253" s="26" t="s">
        <v>343</v>
      </c>
      <c r="E253" s="26" t="s">
        <v>20</v>
      </c>
      <c r="F253" s="33" t="s">
        <v>1127</v>
      </c>
      <c r="G253" s="26" t="s">
        <v>22</v>
      </c>
      <c r="H253" s="26" t="s">
        <v>345</v>
      </c>
      <c r="I253" s="27" t="s">
        <v>1046</v>
      </c>
      <c r="J253" s="30">
        <v>200</v>
      </c>
      <c r="K253" s="26" t="s">
        <v>25</v>
      </c>
      <c r="L253" s="26" t="s">
        <v>438</v>
      </c>
      <c r="M253" s="27" t="s">
        <v>1128</v>
      </c>
      <c r="N253" s="26" t="s">
        <v>28</v>
      </c>
      <c r="O253" s="27" t="s">
        <v>1129</v>
      </c>
      <c r="P253" s="35"/>
    </row>
    <row r="254" ht="36" spans="1:16">
      <c r="A254" s="25">
        <f>IF(D254="","",COUNT($A$2:A253)+1)</f>
        <v>252</v>
      </c>
      <c r="B254" s="26" t="s">
        <v>17</v>
      </c>
      <c r="C254" s="27" t="s">
        <v>1130</v>
      </c>
      <c r="D254" s="26" t="s">
        <v>343</v>
      </c>
      <c r="E254" s="26" t="s">
        <v>20</v>
      </c>
      <c r="F254" s="33" t="s">
        <v>1131</v>
      </c>
      <c r="G254" s="26" t="s">
        <v>22</v>
      </c>
      <c r="H254" s="26" t="s">
        <v>345</v>
      </c>
      <c r="I254" s="27" t="s">
        <v>897</v>
      </c>
      <c r="J254" s="30">
        <v>100</v>
      </c>
      <c r="K254" s="26" t="s">
        <v>25</v>
      </c>
      <c r="L254" s="26" t="s">
        <v>438</v>
      </c>
      <c r="M254" s="27" t="s">
        <v>1132</v>
      </c>
      <c r="N254" s="26" t="s">
        <v>28</v>
      </c>
      <c r="O254" s="27" t="s">
        <v>1133</v>
      </c>
      <c r="P254" s="35"/>
    </row>
    <row r="255" ht="36" spans="1:16">
      <c r="A255" s="25">
        <f>IF(D255="","",COUNT($A$2:A254)+1)</f>
        <v>253</v>
      </c>
      <c r="B255" s="26" t="s">
        <v>17</v>
      </c>
      <c r="C255" s="27" t="s">
        <v>1134</v>
      </c>
      <c r="D255" s="26" t="s">
        <v>343</v>
      </c>
      <c r="E255" s="26" t="s">
        <v>20</v>
      </c>
      <c r="F255" s="33" t="s">
        <v>1135</v>
      </c>
      <c r="G255" s="26" t="s">
        <v>22</v>
      </c>
      <c r="H255" s="26" t="s">
        <v>345</v>
      </c>
      <c r="I255" s="27" t="s">
        <v>897</v>
      </c>
      <c r="J255" s="30">
        <v>100</v>
      </c>
      <c r="K255" s="26" t="s">
        <v>25</v>
      </c>
      <c r="L255" s="26" t="s">
        <v>438</v>
      </c>
      <c r="M255" s="27" t="s">
        <v>1136</v>
      </c>
      <c r="N255" s="26" t="s">
        <v>28</v>
      </c>
      <c r="O255" s="27" t="s">
        <v>1137</v>
      </c>
      <c r="P255" s="35"/>
    </row>
    <row r="256" ht="36" spans="1:16">
      <c r="A256" s="25">
        <f>IF(D256="","",COUNT($A$2:A255)+1)</f>
        <v>254</v>
      </c>
      <c r="B256" s="26" t="s">
        <v>17</v>
      </c>
      <c r="C256" s="27" t="s">
        <v>1138</v>
      </c>
      <c r="D256" s="26" t="s">
        <v>343</v>
      </c>
      <c r="E256" s="26" t="s">
        <v>20</v>
      </c>
      <c r="F256" s="33" t="s">
        <v>1139</v>
      </c>
      <c r="G256" s="26" t="s">
        <v>22</v>
      </c>
      <c r="H256" s="26" t="s">
        <v>345</v>
      </c>
      <c r="I256" s="27" t="s">
        <v>897</v>
      </c>
      <c r="J256" s="30">
        <v>100</v>
      </c>
      <c r="K256" s="26" t="s">
        <v>25</v>
      </c>
      <c r="L256" s="26" t="s">
        <v>438</v>
      </c>
      <c r="M256" s="27" t="s">
        <v>1140</v>
      </c>
      <c r="N256" s="26" t="s">
        <v>28</v>
      </c>
      <c r="O256" s="27" t="s">
        <v>1141</v>
      </c>
      <c r="P256" s="35"/>
    </row>
    <row r="257" ht="36" spans="1:16">
      <c r="A257" s="25">
        <f>IF(D257="","",COUNT($A$2:A256)+1)</f>
        <v>255</v>
      </c>
      <c r="B257" s="26" t="s">
        <v>17</v>
      </c>
      <c r="C257" s="27" t="s">
        <v>1142</v>
      </c>
      <c r="D257" s="26" t="s">
        <v>343</v>
      </c>
      <c r="E257" s="26" t="s">
        <v>20</v>
      </c>
      <c r="F257" s="33" t="s">
        <v>1143</v>
      </c>
      <c r="G257" s="26" t="s">
        <v>22</v>
      </c>
      <c r="H257" s="26" t="s">
        <v>345</v>
      </c>
      <c r="I257" s="27" t="s">
        <v>1144</v>
      </c>
      <c r="J257" s="30">
        <v>50</v>
      </c>
      <c r="K257" s="26" t="s">
        <v>25</v>
      </c>
      <c r="L257" s="26" t="s">
        <v>438</v>
      </c>
      <c r="M257" s="27" t="s">
        <v>1145</v>
      </c>
      <c r="N257" s="26" t="s">
        <v>28</v>
      </c>
      <c r="O257" s="27" t="s">
        <v>1146</v>
      </c>
      <c r="P257" s="35"/>
    </row>
    <row r="258" ht="36" spans="1:16">
      <c r="A258" s="25">
        <f>IF(D258="","",COUNT($A$2:A257)+1)</f>
        <v>256</v>
      </c>
      <c r="B258" s="26" t="s">
        <v>17</v>
      </c>
      <c r="C258" s="27" t="s">
        <v>1147</v>
      </c>
      <c r="D258" s="26" t="s">
        <v>343</v>
      </c>
      <c r="E258" s="26" t="s">
        <v>20</v>
      </c>
      <c r="F258" s="33" t="s">
        <v>1148</v>
      </c>
      <c r="G258" s="26" t="s">
        <v>22</v>
      </c>
      <c r="H258" s="26" t="s">
        <v>345</v>
      </c>
      <c r="I258" s="27" t="s">
        <v>897</v>
      </c>
      <c r="J258" s="30">
        <v>100</v>
      </c>
      <c r="K258" s="26" t="s">
        <v>25</v>
      </c>
      <c r="L258" s="26" t="s">
        <v>438</v>
      </c>
      <c r="M258" s="27" t="s">
        <v>1149</v>
      </c>
      <c r="N258" s="26" t="s">
        <v>28</v>
      </c>
      <c r="O258" s="27" t="s">
        <v>1150</v>
      </c>
      <c r="P258" s="35"/>
    </row>
    <row r="259" ht="36" spans="1:16">
      <c r="A259" s="25">
        <f>IF(D259="","",COUNT($A$2:A258)+1)</f>
        <v>257</v>
      </c>
      <c r="B259" s="26" t="s">
        <v>17</v>
      </c>
      <c r="C259" s="27" t="s">
        <v>1151</v>
      </c>
      <c r="D259" s="26" t="s">
        <v>343</v>
      </c>
      <c r="E259" s="26" t="s">
        <v>20</v>
      </c>
      <c r="F259" s="33" t="s">
        <v>1152</v>
      </c>
      <c r="G259" s="26" t="s">
        <v>22</v>
      </c>
      <c r="H259" s="26" t="s">
        <v>345</v>
      </c>
      <c r="I259" s="27" t="s">
        <v>897</v>
      </c>
      <c r="J259" s="30">
        <v>100</v>
      </c>
      <c r="K259" s="26" t="s">
        <v>25</v>
      </c>
      <c r="L259" s="26" t="s">
        <v>438</v>
      </c>
      <c r="M259" s="27" t="s">
        <v>1153</v>
      </c>
      <c r="N259" s="26" t="s">
        <v>28</v>
      </c>
      <c r="O259" s="27" t="s">
        <v>1154</v>
      </c>
      <c r="P259" s="35"/>
    </row>
    <row r="260" ht="36" spans="1:16">
      <c r="A260" s="25">
        <f>IF(D260="","",COUNT($A$2:A259)+1)</f>
        <v>258</v>
      </c>
      <c r="B260" s="26" t="s">
        <v>17</v>
      </c>
      <c r="C260" s="27" t="s">
        <v>1155</v>
      </c>
      <c r="D260" s="26" t="s">
        <v>343</v>
      </c>
      <c r="E260" s="26" t="s">
        <v>20</v>
      </c>
      <c r="F260" s="33" t="s">
        <v>470</v>
      </c>
      <c r="G260" s="26" t="s">
        <v>22</v>
      </c>
      <c r="H260" s="26" t="s">
        <v>1156</v>
      </c>
      <c r="I260" s="27" t="s">
        <v>1157</v>
      </c>
      <c r="J260" s="30">
        <v>17</v>
      </c>
      <c r="K260" s="26" t="s">
        <v>25</v>
      </c>
      <c r="L260" s="26" t="s">
        <v>438</v>
      </c>
      <c r="M260" s="27" t="s">
        <v>1158</v>
      </c>
      <c r="N260" s="26" t="s">
        <v>28</v>
      </c>
      <c r="O260" s="27" t="s">
        <v>1159</v>
      </c>
      <c r="P260" s="35"/>
    </row>
    <row r="261" customHeight="1" spans="1:1">
      <c r="A261" s="40"/>
    </row>
  </sheetData>
  <sheetProtection selectLockedCells="1" formatCells="0" formatColumns="0" formatRows="0" insertRows="0" insertColumns="0" insertHyperlinks="0" deleteColumns="0" deleteRows="0" sort="0" autoFilter="0" pivotTables="0"/>
  <autoFilter ref="A2:P261">
    <extLst/>
  </autoFilter>
  <mergeCells count="1">
    <mergeCell ref="A1:P1"/>
  </mergeCells>
  <dataValidations count="4">
    <dataValidation type="list" allowBlank="1" showInputMessage="1" showErrorMessage="1" sqref="N7 N18 N39 N40 N43 N44 N59 N103 N104 N105 N121 N122 N126 N127 N156 N161 N162 N163 N168 N183 N184 N185 N186 N3:N4 N5:N6 N8:N17 N19:N23 N24:N27 N28:N38 N41:N42 N45:N48 N49:N53 N54:N58 N60:N61 N62:N64 N65:N66 N67:N69 N70:N72 N73:N100 N101:N102 N106:N107 N108:N114 N115:N120 N123:N125 N128:N152 N153:N155 N157:N160 N164:N167 N169:N171 N172:N182 N187:N189 N190:N192 N193:N260">
      <formula1>"是,否"</formula1>
    </dataValidation>
    <dataValidation allowBlank="1" sqref="I3 I4"/>
    <dataValidation type="list" allowBlank="1" showInputMessage="1" showErrorMessage="1" sqref="D7 D18 D39 D40 D43 D44 D59 D103 D104 D105 D121 D122 D126 D127 D156 D161 D162 D163 D168 D174 D175 D176 D177 D178 D179 D184 D185 D186 D3:D4 D5:D6 D8:D17 D19:D23 D24:D27 D28:D38 D41:D42 D45:D48 D49:D53 D54:D58 D60:D62 D63:D64 D65:D66 D67:D69 D70:D72 D73:D100 D101:D102 D106:D107 D108:D114 D115:D120 D123:D125 D128:D152 D153:D155 D157:D160 D164:D167 D169:D171 D172:D173 D180:D181 D182:D183 D187:D189 D190:D192 D193:D260">
      <formula1>"产业扶贫项目,就业扶贫项目,公益岗位项目,教育扶贫项目,健康扶贫项目,危房改造项目,金融扶贫项目,生活条件改善项目,综合保障性扶贫项目,村基础设施项目,村公共服务项目,项目管理费"</formula1>
    </dataValidation>
    <dataValidation type="list" allowBlank="1" showInputMessage="1" showErrorMessage="1" sqref="K7 K18 K39 K40 K43 K44 K59 K103 K104 K105 K121 K122 K126 K127 K156 K161 K162 K163 K164 K167 K168 K174 K175 K176 K177 K178 K179 K183 K184 K185 K186 K3:K4 K5:K6 K8:K17 K19:K23 K24:K27 K28:K38 K41:K42 K45:K48 K49:K53 K54:K58 K60:K61 K62:K64 K65:K66 K67:K69 K70:K72 K73:K100 K101:K102 K106:K107 K108:K114 K115:K120 K123:K125 K128:K152 K153:K155 K157:K160 K165:K166 K169:K171 K172:K173 K180:K182 K187:K189 K190:K192 K193:K260">
      <formula1>"财政涉农统筹整合资金,自筹资金"</formula1>
    </dataValidation>
  </dataValidations>
  <printOptions horizontalCentered="1" verticalCentered="1"/>
  <pageMargins left="0.432638888888889" right="0.432638888888889" top="0.472222222222222" bottom="0.550694444444444" header="0.314583333333333" footer="0.354166666666667"/>
  <pageSetup paperSize="9" scale="61" fitToHeight="0" orientation="landscape" useFirstPageNumber="1" horizontalDpi="6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6"/>
  <sheetViews>
    <sheetView workbookViewId="0">
      <selection activeCell="K13" sqref="K13"/>
    </sheetView>
  </sheetViews>
  <sheetFormatPr defaultColWidth="9" defaultRowHeight="13.5" outlineLevelRow="5"/>
  <cols>
    <col min="1" max="1" width="6" style="2" customWidth="1"/>
    <col min="2" max="2" width="4.875" style="1" customWidth="1"/>
    <col min="3" max="3" width="9" style="1" customWidth="1"/>
    <col min="4" max="4" width="4.875" style="1" customWidth="1"/>
    <col min="5" max="5" width="7.75" style="1" customWidth="1"/>
    <col min="6" max="6" width="4.875" style="1" customWidth="1"/>
    <col min="7" max="7" width="6.5" style="1" customWidth="1"/>
    <col min="8" max="9" width="4.875" style="1" customWidth="1"/>
    <col min="10" max="16" width="5.75" style="1" customWidth="1"/>
    <col min="17" max="17" width="6.75" style="1" customWidth="1"/>
    <col min="18" max="19" width="5.75" style="1" customWidth="1"/>
    <col min="20" max="20" width="4.875" style="1" customWidth="1"/>
    <col min="21" max="21" width="7.75" style="1" customWidth="1"/>
    <col min="22" max="22" width="4.875" style="1" customWidth="1"/>
    <col min="23" max="23" width="6.125" style="1" customWidth="1"/>
    <col min="24" max="24" width="4.625" style="1" customWidth="1"/>
    <col min="25" max="25" width="9.375" style="1" customWidth="1"/>
    <col min="26" max="29" width="4.875" style="1" customWidth="1"/>
    <col min="30" max="30" width="6.63333333333333" style="1" customWidth="1"/>
    <col min="31" max="16384" width="9" style="1"/>
  </cols>
  <sheetData>
    <row r="1" s="1" customFormat="1" ht="36" customHeight="1" spans="1:29">
      <c r="A1" s="3" t="s">
        <v>1160</v>
      </c>
      <c r="B1" s="4"/>
      <c r="C1" s="4"/>
      <c r="D1" s="4"/>
      <c r="E1" s="4"/>
      <c r="F1" s="4"/>
      <c r="G1" s="4"/>
      <c r="H1" s="4"/>
      <c r="I1" s="4"/>
      <c r="J1" s="4"/>
      <c r="K1" s="4"/>
      <c r="L1" s="4"/>
      <c r="M1" s="4"/>
      <c r="N1" s="4"/>
      <c r="O1" s="4"/>
      <c r="P1" s="4"/>
      <c r="Q1" s="4"/>
      <c r="R1" s="4"/>
      <c r="S1" s="4"/>
      <c r="T1" s="4"/>
      <c r="U1" s="4"/>
      <c r="V1" s="4"/>
      <c r="W1" s="4"/>
      <c r="X1" s="4"/>
      <c r="Y1" s="4"/>
      <c r="Z1" s="4"/>
      <c r="AA1" s="4"/>
      <c r="AB1" s="4"/>
      <c r="AC1" s="4"/>
    </row>
    <row r="2" s="1" customFormat="1" spans="1:29">
      <c r="A2" s="5" t="s">
        <v>1161</v>
      </c>
      <c r="B2" s="5"/>
      <c r="C2" s="5"/>
      <c r="D2" s="5"/>
      <c r="E2" s="5"/>
      <c r="F2" s="5"/>
      <c r="G2" s="5"/>
      <c r="H2" s="5"/>
      <c r="I2" s="5"/>
      <c r="J2" s="5"/>
      <c r="K2" s="5"/>
      <c r="L2" s="5"/>
      <c r="M2" s="5"/>
      <c r="N2" s="5"/>
      <c r="O2" s="5"/>
      <c r="P2" s="5"/>
      <c r="Q2" s="5"/>
      <c r="R2" s="5"/>
      <c r="S2" s="5"/>
      <c r="T2" s="5"/>
      <c r="U2" s="5"/>
      <c r="V2" s="5"/>
      <c r="W2" s="5"/>
      <c r="X2" s="5"/>
      <c r="Y2" s="5"/>
      <c r="Z2" s="5"/>
      <c r="AA2" s="5"/>
      <c r="AB2" s="5"/>
      <c r="AC2" s="5"/>
    </row>
    <row r="3" s="1" customFormat="1" ht="42.95" customHeight="1" spans="1:29">
      <c r="A3" s="6" t="s">
        <v>2</v>
      </c>
      <c r="B3" s="7" t="s">
        <v>1162</v>
      </c>
      <c r="C3" s="7"/>
      <c r="D3" s="7" t="s">
        <v>19</v>
      </c>
      <c r="E3" s="7"/>
      <c r="F3" s="7" t="s">
        <v>1163</v>
      </c>
      <c r="G3" s="7"/>
      <c r="H3" s="7" t="s">
        <v>1164</v>
      </c>
      <c r="I3" s="7"/>
      <c r="J3" s="7" t="s">
        <v>359</v>
      </c>
      <c r="K3" s="7"/>
      <c r="L3" s="7" t="s">
        <v>365</v>
      </c>
      <c r="M3" s="7"/>
      <c r="N3" s="7" t="s">
        <v>1165</v>
      </c>
      <c r="O3" s="7"/>
      <c r="P3" s="7" t="s">
        <v>1166</v>
      </c>
      <c r="Q3" s="7"/>
      <c r="R3" s="7" t="s">
        <v>869</v>
      </c>
      <c r="S3" s="7"/>
      <c r="T3" s="7" t="s">
        <v>1167</v>
      </c>
      <c r="U3" s="7"/>
      <c r="V3" s="7" t="s">
        <v>1168</v>
      </c>
      <c r="W3" s="7"/>
      <c r="X3" s="7" t="s">
        <v>1169</v>
      </c>
      <c r="Y3" s="7"/>
      <c r="Z3" s="7" t="s">
        <v>1170</v>
      </c>
      <c r="AA3" s="7"/>
      <c r="AB3" s="7" t="s">
        <v>1171</v>
      </c>
      <c r="AC3" s="7"/>
    </row>
    <row r="4" s="1" customFormat="1" ht="36" customHeight="1" spans="1:29">
      <c r="A4" s="6"/>
      <c r="B4" s="7" t="s">
        <v>1172</v>
      </c>
      <c r="C4" s="7" t="s">
        <v>1173</v>
      </c>
      <c r="D4" s="7" t="s">
        <v>1172</v>
      </c>
      <c r="E4" s="7" t="s">
        <v>1173</v>
      </c>
      <c r="F4" s="7" t="s">
        <v>1172</v>
      </c>
      <c r="G4" s="7" t="s">
        <v>1173</v>
      </c>
      <c r="H4" s="7" t="s">
        <v>1172</v>
      </c>
      <c r="I4" s="7" t="s">
        <v>1173</v>
      </c>
      <c r="J4" s="7" t="s">
        <v>1172</v>
      </c>
      <c r="K4" s="7" t="s">
        <v>1173</v>
      </c>
      <c r="L4" s="7" t="s">
        <v>1172</v>
      </c>
      <c r="M4" s="7" t="s">
        <v>1173</v>
      </c>
      <c r="N4" s="7" t="s">
        <v>1172</v>
      </c>
      <c r="O4" s="7" t="s">
        <v>1173</v>
      </c>
      <c r="P4" s="7" t="s">
        <v>1172</v>
      </c>
      <c r="Q4" s="7" t="s">
        <v>1173</v>
      </c>
      <c r="R4" s="7" t="s">
        <v>1172</v>
      </c>
      <c r="S4" s="7" t="s">
        <v>1173</v>
      </c>
      <c r="T4" s="7" t="s">
        <v>1172</v>
      </c>
      <c r="U4" s="7" t="s">
        <v>1173</v>
      </c>
      <c r="V4" s="7" t="s">
        <v>1172</v>
      </c>
      <c r="W4" s="7" t="s">
        <v>1173</v>
      </c>
      <c r="X4" s="7" t="s">
        <v>1172</v>
      </c>
      <c r="Y4" s="7" t="s">
        <v>1173</v>
      </c>
      <c r="Z4" s="7" t="s">
        <v>1172</v>
      </c>
      <c r="AA4" s="7" t="s">
        <v>1173</v>
      </c>
      <c r="AB4" s="7" t="s">
        <v>1172</v>
      </c>
      <c r="AC4" s="7" t="s">
        <v>1173</v>
      </c>
    </row>
    <row r="5" s="2" customFormat="1" ht="26" customHeight="1" spans="1:29">
      <c r="A5" s="8" t="s">
        <v>17</v>
      </c>
      <c r="B5" s="9">
        <f>D5+F5+H5+J5+L5+N5+P5+R5+T5+V5+X5+Z5+AB5</f>
        <v>258</v>
      </c>
      <c r="C5" s="9">
        <f>E5+G5+I5+K5+M5+O5+Q5+S5+U5+W5+Y5+AA5+AC5</f>
        <v>29465.69</v>
      </c>
      <c r="D5" s="9">
        <f>COUNTIF(统计表!D:D,"产业扶贫项目")</f>
        <v>105</v>
      </c>
      <c r="E5" s="9">
        <f>SUMIF(统计表!D:D,"产业扶贫项目",统计表!J:J)</f>
        <v>15720.18</v>
      </c>
      <c r="F5" s="9">
        <f>COUNTIF(统计表!D:D,"就业扶贫项目")</f>
        <v>0</v>
      </c>
      <c r="G5" s="9">
        <f>SUMIF(统计表!D:D,"就业扶贫项目",统计表!J:J)</f>
        <v>0</v>
      </c>
      <c r="H5" s="9"/>
      <c r="I5" s="9"/>
      <c r="J5" s="9">
        <f>COUNTIF(统计表!D:D,"公益岗位项目")</f>
        <v>1</v>
      </c>
      <c r="K5" s="9">
        <f>SUMIF(统计表!D:D,"公益岗位项目",统计表!J:J)</f>
        <v>986.58</v>
      </c>
      <c r="L5" s="9">
        <f>COUNTIF(统计表!D:D,"教育扶贫项目")</f>
        <v>2</v>
      </c>
      <c r="M5" s="9">
        <f>SUMIF(统计表!D:D,"教育扶贫项目",统计表!J:J)</f>
        <v>55.65</v>
      </c>
      <c r="N5" s="9">
        <f>COUNTIF(统计表!D:D,"健康扶贫项目")</f>
        <v>0</v>
      </c>
      <c r="O5" s="9">
        <f>SUMIF(统计表!D:D,"健康扶贫项目",统计表!J:J)</f>
        <v>0</v>
      </c>
      <c r="P5" s="9">
        <f>COUNTIF(统计表!D:D,"危房改造项目")</f>
        <v>0</v>
      </c>
      <c r="Q5" s="9">
        <f>SUMIF(统计表!D:D,"危房改造项目",统计表!J:J)</f>
        <v>0</v>
      </c>
      <c r="R5" s="9">
        <f>COUNTIF(统计表!D:D,"金融扶贫项目")</f>
        <v>1</v>
      </c>
      <c r="S5" s="9">
        <f>SUMIF(统计表!D:D,"金融扶贫项目",统计表!J:J)</f>
        <v>1.9754</v>
      </c>
      <c r="T5" s="9">
        <f>COUNTIF(统计表!D:D,"生活条件改善项目")</f>
        <v>0</v>
      </c>
      <c r="U5" s="9">
        <f>SUMIF(统计表!D:D,"生活条件改善项目",统计表!J:J)</f>
        <v>0</v>
      </c>
      <c r="V5" s="9">
        <f>COUNTIF(统计表!D:D,"综合保障性扶贫项目")</f>
        <v>0</v>
      </c>
      <c r="W5" s="9">
        <f>SUMIF(统计表!D:D,"综合保障性扶贫项目",统计表!J:J)</f>
        <v>0</v>
      </c>
      <c r="X5" s="9">
        <f>COUNTIF(统计表!D:D,"村基础设施项目")</f>
        <v>149</v>
      </c>
      <c r="Y5" s="9">
        <f>SUMIF(统计表!D:D,"村基础设施项目",统计表!J:J)</f>
        <v>12701.3046</v>
      </c>
      <c r="Z5" s="9">
        <f>COUNTIF(统计表!D:D,"村公共服务项目")</f>
        <v>0</v>
      </c>
      <c r="AA5" s="9">
        <f>SUMIF(统计表!D:D,"村公共服务项目",统计表!J:J)</f>
        <v>0</v>
      </c>
      <c r="AB5" s="9">
        <f>COUNTIF(统计表!D:D,"项目管理费")</f>
        <v>0</v>
      </c>
      <c r="AC5" s="9">
        <f>SUMIF(统计表!D:D,"项目管理费",统计表!J:J)</f>
        <v>0</v>
      </c>
    </row>
    <row r="6" s="2" customFormat="1" ht="26" customHeight="1" spans="1:29">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sheetData>
  <sheetProtection selectLockedCells="1" formatCells="0" formatColumns="0" formatRows="0"/>
  <mergeCells count="17">
    <mergeCell ref="A1:AC1"/>
    <mergeCell ref="A2:AC2"/>
    <mergeCell ref="B3:C3"/>
    <mergeCell ref="D3:E3"/>
    <mergeCell ref="F3:G3"/>
    <mergeCell ref="H3:I3"/>
    <mergeCell ref="J3:K3"/>
    <mergeCell ref="L3:M3"/>
    <mergeCell ref="N3:O3"/>
    <mergeCell ref="P3:Q3"/>
    <mergeCell ref="R3:S3"/>
    <mergeCell ref="T3:U3"/>
    <mergeCell ref="V3:W3"/>
    <mergeCell ref="X3:Y3"/>
    <mergeCell ref="Z3:AA3"/>
    <mergeCell ref="AB3:AC3"/>
    <mergeCell ref="A3:A4"/>
  </mergeCells>
  <pageMargins left="0.511805555555556" right="0.314583333333333" top="1" bottom="1" header="0.5" footer="0.5"/>
  <pageSetup paperSize="9" scale="76" fitToHeight="0" orientation="landscape"/>
  <headerFooter/>
  <ignoredErrors>
    <ignoredError sqref="Z5" formula="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统计表</vt: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ghc</dc:creator>
  <cp:lastModifiedBy>赵丰</cp:lastModifiedBy>
  <dcterms:created xsi:type="dcterms:W3CDTF">2018-09-07T09:24:00Z</dcterms:created>
  <cp:lastPrinted>2018-09-10T08:25:00Z</cp:lastPrinted>
  <dcterms:modified xsi:type="dcterms:W3CDTF">2022-07-25T10:59:28Z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7A761217AA824795B7E6554C11511F35</vt:lpwstr>
  </property>
</Properties>
</file>