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800" windowHeight="12540"/>
  </bookViews>
  <sheets>
    <sheet name="统计表" sheetId="4" r:id="rId1"/>
    <sheet name="汇总表" sheetId="5" r:id="rId2"/>
  </sheets>
  <definedNames>
    <definedName name="_xlnm._FilterDatabase" localSheetId="0" hidden="1">统计表!$A$1:$P$62</definedName>
    <definedName name="_xlnm.Print_Titles" localSheetId="0">统计表!$3:$3</definedName>
  </definedNames>
  <calcPr calcId="162913" concurrentCalc="0"/>
</workbook>
</file>

<file path=xl/calcChain.xml><?xml version="1.0" encoding="utf-8"?>
<calcChain xmlns="http://schemas.openxmlformats.org/spreadsheetml/2006/main">
  <c r="AC5" i="5" l="1"/>
  <c r="AB5" i="5"/>
  <c r="AA5" i="5"/>
  <c r="Z5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G5" i="5"/>
  <c r="F5" i="5"/>
  <c r="E5" i="5"/>
  <c r="D5" i="5"/>
  <c r="C5" i="5"/>
  <c r="B5" i="5"/>
  <c r="J62" i="4"/>
</calcChain>
</file>

<file path=xl/sharedStrings.xml><?xml version="1.0" encoding="utf-8"?>
<sst xmlns="http://schemas.openxmlformats.org/spreadsheetml/2006/main" count="761" uniqueCount="214">
  <si>
    <t>单位：万元</t>
  </si>
  <si>
    <t>序号</t>
  </si>
  <si>
    <t>县市区</t>
  </si>
  <si>
    <t>项目名称</t>
  </si>
  <si>
    <t>项目类型</t>
  </si>
  <si>
    <t>建设性质</t>
  </si>
  <si>
    <t>实施地点</t>
  </si>
  <si>
    <t>时间进度</t>
  </si>
  <si>
    <t>责任单位</t>
  </si>
  <si>
    <t>建设任务</t>
  </si>
  <si>
    <t>资金规模</t>
  </si>
  <si>
    <t>资金筹措方式</t>
  </si>
  <si>
    <t>受益对象</t>
  </si>
  <si>
    <t>绩效目标</t>
  </si>
  <si>
    <t>群众
参与</t>
  </si>
  <si>
    <t>带贫减贫机制</t>
  </si>
  <si>
    <t>备注</t>
  </si>
  <si>
    <t>永城市</t>
  </si>
  <si>
    <r>
      <rPr>
        <sz val="10"/>
        <rFont val="Courier New"/>
        <family val="3"/>
      </rPr>
      <t>2022</t>
    </r>
    <r>
      <rPr>
        <sz val="10"/>
        <rFont val="宋体"/>
        <family val="3"/>
        <charset val="134"/>
      </rPr>
      <t>年永城市协鑫生物质循环产业项目</t>
    </r>
  </si>
  <si>
    <t>产业扶贫项目</t>
  </si>
  <si>
    <t>新建</t>
  </si>
  <si>
    <t>2022年1月—2022年11月</t>
  </si>
  <si>
    <t>农业农村局</t>
  </si>
  <si>
    <t>农作物秸秆加工利用</t>
  </si>
  <si>
    <t>衔接资金</t>
  </si>
  <si>
    <t>吸纳脱贫户3775户，使每户年均增收1500元以上。</t>
  </si>
  <si>
    <t>是</t>
  </si>
  <si>
    <t>吸纳全市3775户脱贫户和监测户有劳动力、有务工需求的人员到受扶持企业务工获得收入，无劳力二次收益分配获得收入。</t>
  </si>
  <si>
    <t>2022年永城市帅翼驰新材料产业帮扶项目</t>
  </si>
  <si>
    <t>新材料加工应用</t>
  </si>
  <si>
    <t>吸纳脱贫户1000户，使每户年均增收700元以上。</t>
  </si>
  <si>
    <t>吸纳全市1000户脱贫户和监测户有劳动力、有务工需求的人员到受扶持企业务工获得收入；对没有条件到受扶持企业务工的，二次收益分配获得收入。</t>
  </si>
  <si>
    <r>
      <rPr>
        <sz val="10"/>
        <rFont val="Courier New"/>
        <family val="3"/>
      </rPr>
      <t>2022</t>
    </r>
    <r>
      <rPr>
        <sz val="10"/>
        <rFont val="宋体"/>
        <family val="3"/>
        <charset val="134"/>
      </rPr>
      <t>年永城市和信加工产业扶贫项目</t>
    </r>
  </si>
  <si>
    <t>金属回收加工再利用</t>
  </si>
  <si>
    <t>吸纳脱贫户、监测户449户，使每户年均增收1500元以上。</t>
  </si>
  <si>
    <t>吸纳全市449户脱贫户和监测户有劳动力、有务工需求的人员到受扶持企业务工获得收入；对没有条件到受扶持企业务工的，二次收益分配获得收入。</t>
  </si>
  <si>
    <r>
      <rPr>
        <sz val="10"/>
        <rFont val="Courier New"/>
        <family val="3"/>
      </rPr>
      <t>2022</t>
    </r>
    <r>
      <rPr>
        <sz val="10"/>
        <rFont val="宋体"/>
        <family val="3"/>
        <charset val="134"/>
      </rPr>
      <t>年永城市茉织华（华辰）服装加工项目</t>
    </r>
  </si>
  <si>
    <t>服装加工</t>
  </si>
  <si>
    <t>吸纳脱贫户2人就业，二次分配带动脱贫户20户以上，使脱贫户年均增收2000元以上。</t>
  </si>
  <si>
    <t>吸纳2户脱贫户和监测户有劳动力、有务工需求的人员到受扶持企业务工获得收入；对没有条件到受扶持企业务工的，二次收益分配获得收入。</t>
  </si>
  <si>
    <r>
      <rPr>
        <sz val="10"/>
        <rFont val="Courier New"/>
        <family val="3"/>
      </rPr>
      <t>2022</t>
    </r>
    <r>
      <rPr>
        <sz val="10"/>
        <rFont val="宋体"/>
        <family val="3"/>
        <charset val="134"/>
      </rPr>
      <t>年永城市高庄镇花卉产业项目</t>
    </r>
  </si>
  <si>
    <t>高庄镇</t>
  </si>
  <si>
    <t>新建花卉产业大棚</t>
  </si>
  <si>
    <t>用于本镇脱贫户和监测户增收、壮大村级集体经济，并达到壮大花卉观光产业，助推乡村旅游业发展的目标。</t>
  </si>
  <si>
    <t>吸纳31个村脱贫户和监测户有劳动力、有务工需求的人员到受扶持企业务工获得收入；增加村集体收入。</t>
  </si>
  <si>
    <t>2022年永城市谷满多富硒食品加工项目</t>
  </si>
  <si>
    <t>食品加工</t>
  </si>
  <si>
    <t>带动20脱贫户、监测户增收</t>
  </si>
  <si>
    <t>吸纳2户脱贫户和监测户有劳动力、有务工需求的人员到受扶持企业务工，无劳力的二次收益分配获得收入；增加村集体收入。</t>
  </si>
  <si>
    <t>2022年永城市卢师傅食品加工项目</t>
  </si>
  <si>
    <t>2022年永城市鸿茂农场种植项目</t>
  </si>
  <si>
    <t>蔬菜种植</t>
  </si>
  <si>
    <t>2022年永城市恒鲜食品加工项目</t>
  </si>
  <si>
    <t>食品蔬菜加工</t>
  </si>
  <si>
    <t>2022年永城市人和生猪养殖项目</t>
  </si>
  <si>
    <t>生猪养殖</t>
  </si>
  <si>
    <t>带动10脱贫户、监测户增收</t>
  </si>
  <si>
    <t>吸纳1户脱贫户和监测户有劳动力、有务工需求的人员到受扶持企业务工，无劳力的二次收益分配获得收入；增加村集体收入。</t>
  </si>
  <si>
    <t>2022年永城市小龙人农场种养殖项目</t>
  </si>
  <si>
    <t>种养殖项目</t>
  </si>
  <si>
    <r>
      <rPr>
        <sz val="10"/>
        <color theme="1"/>
        <rFont val="Courier New"/>
        <family val="3"/>
      </rPr>
      <t>2022</t>
    </r>
    <r>
      <rPr>
        <sz val="10"/>
        <color theme="1"/>
        <rFont val="宋体"/>
        <family val="3"/>
        <charset val="134"/>
      </rPr>
      <t>年永城市沅豪箱包加工项目</t>
    </r>
  </si>
  <si>
    <t>箱包加工</t>
  </si>
  <si>
    <r>
      <rPr>
        <sz val="10"/>
        <rFont val="Courier New"/>
        <family val="3"/>
      </rPr>
      <t>2022</t>
    </r>
    <r>
      <rPr>
        <sz val="10"/>
        <rFont val="宋体"/>
        <family val="3"/>
        <charset val="134"/>
      </rPr>
      <t>年永城市公益岗项目</t>
    </r>
  </si>
  <si>
    <t>公益岗位项目</t>
  </si>
  <si>
    <t>人社局</t>
  </si>
  <si>
    <r>
      <rPr>
        <sz val="10"/>
        <rFont val="宋体"/>
        <family val="3"/>
        <charset val="134"/>
      </rPr>
      <t>2021</t>
    </r>
    <r>
      <rPr>
        <sz val="10"/>
        <rFont val="宋体"/>
        <family val="3"/>
        <charset val="134"/>
      </rPr>
      <t>年永城市秋季雨露计划项目</t>
    </r>
  </si>
  <si>
    <t>教育扶贫项目</t>
  </si>
  <si>
    <t>乡村振兴局</t>
  </si>
  <si>
    <t>为200名在校学生实施雨露计划补贴</t>
  </si>
  <si>
    <t>为200名在校学生实施雨露计划，减轻脱贫户经济负担。</t>
  </si>
  <si>
    <r>
      <rPr>
        <sz val="10"/>
        <rFont val="宋体"/>
        <family val="3"/>
        <charset val="134"/>
      </rPr>
      <t>2022</t>
    </r>
    <r>
      <rPr>
        <sz val="10"/>
        <rFont val="宋体"/>
        <family val="3"/>
        <charset val="134"/>
      </rPr>
      <t>年永城市春季雨露计划项目</t>
    </r>
  </si>
  <si>
    <r>
      <rPr>
        <sz val="10"/>
        <rFont val="Courier New"/>
        <family val="3"/>
      </rPr>
      <t>2022</t>
    </r>
    <r>
      <rPr>
        <sz val="10"/>
        <rFont val="宋体"/>
        <family val="3"/>
        <charset val="134"/>
      </rPr>
      <t>年永城市小额信贷项目</t>
    </r>
  </si>
  <si>
    <t>金融扶贫项目</t>
  </si>
  <si>
    <t>财经金融服务中心</t>
  </si>
  <si>
    <t>为10户脱贫户贷款贴息</t>
  </si>
  <si>
    <t>为10户脱贫户小额贷款贴息</t>
  </si>
  <si>
    <t>小额贷款贴息10户</t>
  </si>
  <si>
    <r>
      <rPr>
        <sz val="10"/>
        <rFont val="宋体"/>
        <family val="3"/>
        <charset val="134"/>
      </rPr>
      <t>2022</t>
    </r>
    <r>
      <rPr>
        <sz val="10"/>
        <rFont val="宋体"/>
        <family val="3"/>
        <charset val="134"/>
      </rPr>
      <t>年永城市演集街道办陆楼村安全饮水提升项目</t>
    </r>
  </si>
  <si>
    <t>生活条件改善项目</t>
  </si>
  <si>
    <t>水利局</t>
  </si>
  <si>
    <t>演集街道陆楼村饮水安全提升工程</t>
  </si>
  <si>
    <t>提升本村饮水安全，户户受益</t>
  </si>
  <si>
    <t>改善群众生产生活条件，安全饮水提升40户</t>
  </si>
  <si>
    <r>
      <rPr>
        <sz val="10"/>
        <rFont val="宋体"/>
        <family val="3"/>
        <charset val="134"/>
      </rPr>
      <t>2022</t>
    </r>
    <r>
      <rPr>
        <sz val="10"/>
        <rFont val="宋体"/>
        <family val="3"/>
        <charset val="134"/>
      </rPr>
      <t>年永城市演集街道办武庄村安全饮水提升项目</t>
    </r>
  </si>
  <si>
    <t>演集街道武庄村饮水安全提升工程</t>
  </si>
  <si>
    <t>改善群众生产生活条件，安全饮水提升100户</t>
  </si>
  <si>
    <r>
      <rPr>
        <sz val="10"/>
        <rFont val="宋体"/>
        <family val="3"/>
        <charset val="134"/>
      </rPr>
      <t>2022</t>
    </r>
    <r>
      <rPr>
        <sz val="10"/>
        <rFont val="宋体"/>
        <family val="3"/>
        <charset val="134"/>
      </rPr>
      <t>年永城市演集街道办时庄村安全饮水提升项目</t>
    </r>
  </si>
  <si>
    <t>演集街道时庄村饮水安全提升工程</t>
  </si>
  <si>
    <r>
      <rPr>
        <sz val="10"/>
        <rFont val="宋体"/>
        <family val="3"/>
        <charset val="134"/>
      </rPr>
      <t>2022</t>
    </r>
    <r>
      <rPr>
        <sz val="10"/>
        <rFont val="宋体"/>
        <family val="3"/>
        <charset val="134"/>
      </rPr>
      <t>年永城市演集街道办事处韩寨村安全饮水提升项目</t>
    </r>
  </si>
  <si>
    <t>演集街道韩庄村饮安全提升工程</t>
  </si>
  <si>
    <r>
      <rPr>
        <sz val="10"/>
        <rFont val="宋体"/>
        <family val="3"/>
        <charset val="134"/>
      </rPr>
      <t>2022</t>
    </r>
    <r>
      <rPr>
        <sz val="10"/>
        <rFont val="宋体"/>
        <family val="3"/>
        <charset val="134"/>
      </rPr>
      <t>年永城市高庄镇前张村安全饮水提升项目</t>
    </r>
  </si>
  <si>
    <t>高庄镇前张庄村饮安全提升工程</t>
  </si>
  <si>
    <t>改善群众生产生活条件，安全饮水提升6户</t>
  </si>
  <si>
    <r>
      <rPr>
        <sz val="10"/>
        <rFont val="宋体"/>
        <family val="3"/>
        <charset val="134"/>
      </rPr>
      <t>2022</t>
    </r>
    <r>
      <rPr>
        <sz val="10"/>
        <rFont val="宋体"/>
        <family val="3"/>
        <charset val="134"/>
      </rPr>
      <t>年永城市高庄镇申楼村安全饮水提升项目</t>
    </r>
  </si>
  <si>
    <t>高庄镇申楼村饮安全提升工程</t>
  </si>
  <si>
    <t>改善群众生产生活条件，安全饮水提升30户</t>
  </si>
  <si>
    <r>
      <rPr>
        <sz val="10"/>
        <rFont val="Courier New"/>
        <family val="3"/>
      </rPr>
      <t>2022</t>
    </r>
    <r>
      <rPr>
        <sz val="10"/>
        <rFont val="宋体"/>
        <family val="3"/>
        <charset val="134"/>
      </rPr>
      <t>年永城市</t>
    </r>
    <r>
      <rPr>
        <sz val="10"/>
        <rFont val="Courier New"/>
        <family val="3"/>
      </rPr>
      <t>78</t>
    </r>
    <r>
      <rPr>
        <sz val="10"/>
        <rFont val="宋体"/>
        <family val="3"/>
        <charset val="134"/>
      </rPr>
      <t>个脱贫村公厕项目</t>
    </r>
  </si>
  <si>
    <t>市委农办</t>
  </si>
  <si>
    <t>脱贫村公厕改造</t>
  </si>
  <si>
    <t>脱贫村公厕改造124座左右</t>
  </si>
  <si>
    <t>改善群众生产生活条件，厕所改造124座。</t>
  </si>
  <si>
    <r>
      <rPr>
        <sz val="10"/>
        <rFont val="Courier New"/>
        <family val="3"/>
      </rPr>
      <t>2022</t>
    </r>
    <r>
      <rPr>
        <sz val="10"/>
        <rFont val="宋体"/>
        <family val="3"/>
        <charset val="134"/>
      </rPr>
      <t>年芒山国有林场基础设施提升项目</t>
    </r>
  </si>
  <si>
    <t>村基础设施项目</t>
  </si>
  <si>
    <t>芒山国有林场</t>
  </si>
  <si>
    <t>林业发展服务中心</t>
  </si>
  <si>
    <t>新修15公分厚水泥路3000平方米</t>
  </si>
  <si>
    <t>解决林场群众出行难问题</t>
  </si>
  <si>
    <t>解决该村脱贫户、监测户和全村群众出行难的问题，加快农村经济发展。</t>
  </si>
  <si>
    <r>
      <rPr>
        <sz val="10"/>
        <rFont val="宋体"/>
        <family val="3"/>
        <charset val="134"/>
      </rPr>
      <t>2022</t>
    </r>
    <r>
      <rPr>
        <sz val="10"/>
        <rFont val="宋体"/>
        <family val="3"/>
        <charset val="134"/>
      </rPr>
      <t>年永城市高庄镇花卉特色小镇项目</t>
    </r>
  </si>
  <si>
    <t>特色小镇建设</t>
  </si>
  <si>
    <t>提升涉及村产业发展，带动脱贫户、监测户增收</t>
  </si>
  <si>
    <t>解决全镇脱贫户、监测户产业发展和增收及加快农村经济发展，增加村集体经济收入。</t>
  </si>
  <si>
    <r>
      <rPr>
        <sz val="10"/>
        <rFont val="宋体"/>
        <family val="3"/>
        <charset val="134"/>
      </rPr>
      <t>2022</t>
    </r>
    <r>
      <rPr>
        <sz val="10"/>
        <rFont val="宋体"/>
        <family val="3"/>
        <charset val="134"/>
      </rPr>
      <t>年永城市苗桥镇水产特色小镇项目</t>
    </r>
  </si>
  <si>
    <t>苗桥镇</t>
  </si>
  <si>
    <t>解决涉及村脱贫户、监测户产业发展和增收及加快农村经济发展，增加村集体经济收入。</t>
  </si>
  <si>
    <t>2022年永城市十八里镇能源小镇项目</t>
  </si>
  <si>
    <t>十八里镇</t>
  </si>
  <si>
    <t>解决本村脱贫户、监测户和全村群众基础设施提升问题</t>
  </si>
  <si>
    <t>解决涉及村脱贫户、监测户和全村群众基础设施建设问题，加快农村经济发展。</t>
  </si>
  <si>
    <r>
      <rPr>
        <sz val="10"/>
        <rFont val="宋体"/>
        <family val="3"/>
        <charset val="134"/>
      </rPr>
      <t>2022</t>
    </r>
    <r>
      <rPr>
        <sz val="10"/>
        <rFont val="宋体"/>
        <family val="3"/>
        <charset val="134"/>
      </rPr>
      <t>年永城市李寨镇红色教育特色小镇项目</t>
    </r>
  </si>
  <si>
    <t>李寨镇</t>
  </si>
  <si>
    <t>解决涉及村脱贫户、监测户和全村群众基础设施提升问题</t>
  </si>
  <si>
    <r>
      <rPr>
        <sz val="10"/>
        <rFont val="宋体"/>
        <family val="3"/>
        <charset val="134"/>
      </rPr>
      <t>2022</t>
    </r>
    <r>
      <rPr>
        <sz val="10"/>
        <rFont val="宋体"/>
        <family val="3"/>
        <charset val="134"/>
      </rPr>
      <t>年永城市茴村镇书法小镇项目</t>
    </r>
  </si>
  <si>
    <t>茴村镇</t>
  </si>
  <si>
    <r>
      <rPr>
        <sz val="10"/>
        <rFont val="宋体"/>
        <family val="3"/>
        <charset val="134"/>
      </rPr>
      <t>2022</t>
    </r>
    <r>
      <rPr>
        <sz val="10"/>
        <rFont val="宋体"/>
        <family val="3"/>
        <charset val="134"/>
      </rPr>
      <t>年永城市陈集镇钢铁小镇项目</t>
    </r>
  </si>
  <si>
    <t>陈集镇</t>
  </si>
  <si>
    <r>
      <rPr>
        <sz val="10"/>
        <rFont val="宋体"/>
        <family val="3"/>
        <charset val="134"/>
      </rPr>
      <t>2022</t>
    </r>
    <r>
      <rPr>
        <sz val="10"/>
        <rFont val="宋体"/>
        <family val="3"/>
        <charset val="134"/>
      </rPr>
      <t>年永城市陈官庄乡红色旅游特色小镇项目</t>
    </r>
  </si>
  <si>
    <t>陈官庄乡</t>
  </si>
  <si>
    <t>2022年永城市条河镇示范村奖补项目</t>
  </si>
  <si>
    <t>条河镇</t>
  </si>
  <si>
    <t>改善群众生产生活条件</t>
  </si>
  <si>
    <t>2022年永城市太丘镇示范村奖补项目</t>
  </si>
  <si>
    <t>太丘镇</t>
  </si>
  <si>
    <t>2022年永城市演集街道办示范村奖补项目</t>
  </si>
  <si>
    <t>演集街道办事处</t>
  </si>
  <si>
    <t>提升本村产业发展，带动脱贫户、监测户增收</t>
  </si>
  <si>
    <t>提升涉及村产业发展，带动脱贫户、监测户增收和村集体经济发展。</t>
  </si>
  <si>
    <t>解决涉及村脱贫户、监测户和全村群众产业发展和增加村集体经济收入，加快农村经济发展。</t>
  </si>
  <si>
    <t>2022年永城市侯岭街道办示范村奖补项目</t>
  </si>
  <si>
    <t>侯岭街道办事处</t>
  </si>
  <si>
    <t>2022年永城市酂阳镇示范村奖补项目</t>
  </si>
  <si>
    <t>酂阳镇</t>
  </si>
  <si>
    <t>解决涉及脱贫户、监测户和全村群众基础设施建设问题，加快农村经济发展。</t>
  </si>
  <si>
    <t>2022年永城市裴桥镇示范村奖补项目</t>
  </si>
  <si>
    <t>裴桥镇</t>
  </si>
  <si>
    <t>2022年永城市双桥镇示范村奖补项目</t>
  </si>
  <si>
    <t>双桥镇</t>
  </si>
  <si>
    <t>2022年永城市新桥镇示范村奖补项目</t>
  </si>
  <si>
    <t>新桥镇</t>
  </si>
  <si>
    <t>2022年永城市顺和镇示范村奖补项目</t>
  </si>
  <si>
    <t>顺和镇</t>
  </si>
  <si>
    <t>2022年永城市酂城镇示范村奖补项目</t>
  </si>
  <si>
    <t>酂城镇</t>
  </si>
  <si>
    <t xml:space="preserve">改善群众生产生活条件和提升本村产业发展，带动脱贫户、监测户增收 </t>
  </si>
  <si>
    <t>解决涉及村脱贫户、监测户和全村群众基础设施提升问题和提升本村产业发展，带动脱贫户、监测户增收</t>
  </si>
  <si>
    <t>解决涉及村脱贫户、监测户和全村群众基础设施建设问题和村集体经济发展，加快农村经济发展。</t>
  </si>
  <si>
    <t>2022年永城市马牧镇示范村奖补项目</t>
  </si>
  <si>
    <t>马牧镇</t>
  </si>
  <si>
    <t>2022年永城市日月湖街道办示范村奖补项目</t>
  </si>
  <si>
    <t>日月湖街道办事处</t>
  </si>
  <si>
    <t>2022年永城市蒋口镇示范村奖补项目</t>
  </si>
  <si>
    <t>蒋口镇</t>
  </si>
  <si>
    <t>2022年永城市马桥镇示范村奖补项目</t>
  </si>
  <si>
    <t>马桥镇</t>
  </si>
  <si>
    <t>2022年永城市崇法寺街道办示范村奖补项目</t>
  </si>
  <si>
    <t>崇法寺街道办事处</t>
  </si>
  <si>
    <t>2022年永城市大王集镇示范村奖补项目</t>
  </si>
  <si>
    <t>大王集镇</t>
  </si>
  <si>
    <t>2022年永城市芒山镇示范村奖补项目</t>
  </si>
  <si>
    <t>芒山镇</t>
  </si>
  <si>
    <t>解决涉及村脱贫户、监测户产业发展和村集体经济发展，加快农村经济发展。</t>
  </si>
  <si>
    <t>2022年永城市黄口镇曹楼村“大比武”奖励资金项目</t>
  </si>
  <si>
    <t>曹楼村</t>
  </si>
  <si>
    <t>解决10脱贫户、监测户产业发展和村集体经济发展，加快农村经济发展。</t>
  </si>
  <si>
    <t>2022年永城市黄口镇大丁楼村“大比武”奖励资金项目</t>
  </si>
  <si>
    <t>大丁楼村</t>
  </si>
  <si>
    <t>改善基础设施，方便群众生产生活，加快农村经济发展。</t>
  </si>
  <si>
    <t>解决10脱贫户、监测户和全村群众基础设施建设问题，加快农村经济发展。</t>
  </si>
  <si>
    <t>2022年永城市黄口镇胡庄村“大比武”奖励资金项目</t>
  </si>
  <si>
    <t>胡庄村</t>
  </si>
  <si>
    <t>2022年永城市龙岗镇魏庄村“大比武”奖励资金项目</t>
  </si>
  <si>
    <t>魏庄村</t>
  </si>
  <si>
    <t>2022年永城市太丘镇吴圩村“大比武”奖励资金项目</t>
  </si>
  <si>
    <t>吴圩村</t>
  </si>
  <si>
    <t>解决6户脱贫户、监测户和全村群众基础设施建设问题，加快农村经济发展。</t>
  </si>
  <si>
    <t>2022年永城市高庄镇邵庄村“大比武”奖励资金项目</t>
  </si>
  <si>
    <t>邵庄村</t>
  </si>
  <si>
    <t>解决8户脱贫户、监测户和全村群众基础设施建设问题，加快农村经济发展。</t>
  </si>
  <si>
    <t>2022年永城市马牧镇西董楼村“大比武”奖励资金项目</t>
  </si>
  <si>
    <t>西董楼村</t>
  </si>
  <si>
    <t>2022年永城市李寨镇支庄村“大比武”奖励资金项目</t>
  </si>
  <si>
    <t>支庄村</t>
  </si>
  <si>
    <t>2022年永城市薛湖镇黄营村“大比武”奖励资金项目</t>
  </si>
  <si>
    <t>黄营村</t>
  </si>
  <si>
    <t>2022年永城市酇阳镇陈牌坊村“大比武”奖励资金项目</t>
  </si>
  <si>
    <t>陈牌坊村</t>
  </si>
  <si>
    <t>解决5户脱贫户、监测户和全村群众基础设施建设问题，加快农村经济发展。</t>
  </si>
  <si>
    <t>合计</t>
  </si>
  <si>
    <t>永城市2022年巩固脱贫成果项目库汇总表</t>
  </si>
  <si>
    <t>项目库合计</t>
  </si>
  <si>
    <t>就业扶贫项目</t>
  </si>
  <si>
    <t>易地扶贫搬迁项目</t>
  </si>
  <si>
    <t>健康扶贫项目</t>
  </si>
  <si>
    <t>危房改造项目</t>
  </si>
  <si>
    <t>综合保障性扶贫项目</t>
  </si>
  <si>
    <t>村基础设施
项目</t>
  </si>
  <si>
    <t>村公共服务项目</t>
  </si>
  <si>
    <t>项目管理费</t>
  </si>
  <si>
    <t>项目
总量</t>
  </si>
  <si>
    <t>资金
总量</t>
  </si>
  <si>
    <t>为2755户脱贫户安排公益岗就业。</t>
    <phoneticPr fontId="6" type="noConversion"/>
  </si>
  <si>
    <t>为2755户脱贫户创造就业条件</t>
    <phoneticPr fontId="6" type="noConversion"/>
  </si>
  <si>
    <t>增加2755名脱贫户、监测户收入。</t>
    <phoneticPr fontId="6" type="noConversion"/>
  </si>
  <si>
    <t>永城市2022年第一批财政衔接资金项目实施计划表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</si>
</sst>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8" formatCode="0_ "/>
    <numFmt numFmtId="179" formatCode="0.00_ "/>
  </numFmts>
  <fonts count="21">
    <font>
      <sz val="12"/>
      <name val="宋体"/>
      <charset val="134"/>
    </font>
    <font>
      <sz val="11"/>
      <name val="宋体"/>
      <charset val="134"/>
      <scheme val="minor"/>
    </font>
    <font>
      <sz val="22"/>
      <name val="方正小标宋简体"/>
      <charset val="134"/>
    </font>
    <font>
      <u/>
      <sz val="22"/>
      <name val="方正小标宋简体"/>
      <charset val="134"/>
    </font>
    <font>
      <sz val="9"/>
      <name val="黑体"/>
      <family val="3"/>
      <charset val="134"/>
    </font>
    <font>
      <sz val="10"/>
      <name val="黑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24"/>
      <color theme="1"/>
      <name val="方正小标宋简体"/>
      <charset val="134"/>
    </font>
    <font>
      <sz val="10"/>
      <color theme="1"/>
      <name val="黑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name val="Courier New"/>
      <family val="3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theme="1"/>
      <name val="Courier New"/>
      <family val="3"/>
    </font>
    <font>
      <sz val="12"/>
      <color theme="1"/>
      <name val="仿宋_GB2312"/>
      <charset val="134"/>
    </font>
    <font>
      <sz val="1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>
      <alignment vertical="center"/>
    </xf>
    <xf numFmtId="0" fontId="20" fillId="0" borderId="0"/>
    <xf numFmtId="0" fontId="19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/>
    <xf numFmtId="0" fontId="19" fillId="0" borderId="0"/>
  </cellStyleXfs>
  <cellXfs count="5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ont="1" applyFill="1" applyProtection="1">
      <alignment vertical="center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horizontal="center" vertical="center"/>
      <protection locked="0"/>
    </xf>
    <xf numFmtId="0" fontId="8" fillId="0" borderId="0" xfId="0" applyFont="1" applyFill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0" fillId="0" borderId="0" xfId="0" applyFont="1" applyFill="1" applyAlignment="1" applyProtection="1">
      <alignment horizontal="center" vertical="center" wrapText="1"/>
      <protection locked="0"/>
    </xf>
    <xf numFmtId="0" fontId="0" fillId="0" borderId="0" xfId="0" applyFont="1" applyFill="1" applyAlignment="1" applyProtection="1">
      <alignment horizontal="left" vertical="center" wrapText="1"/>
      <protection locked="0"/>
    </xf>
    <xf numFmtId="0" fontId="0" fillId="0" borderId="0" xfId="0" applyFont="1" applyFill="1" applyAlignment="1" applyProtection="1">
      <alignment vertical="center" wrapText="1"/>
      <protection locked="0"/>
    </xf>
    <xf numFmtId="179" fontId="0" fillId="0" borderId="0" xfId="0" applyNumberFormat="1" applyFont="1" applyFill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vertical="center" wrapText="1"/>
      <protection locked="0"/>
    </xf>
    <xf numFmtId="0" fontId="9" fillId="0" borderId="0" xfId="0" applyFont="1" applyFill="1" applyBorder="1" applyAlignment="1" applyProtection="1">
      <alignment horizontal="left" vertical="center" wrapText="1"/>
      <protection locked="0"/>
    </xf>
    <xf numFmtId="179" fontId="10" fillId="0" borderId="1" xfId="0" applyNumberFormat="1" applyFont="1" applyFill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 applyProtection="1">
      <alignment horizontal="left" vertical="center" wrapText="1"/>
      <protection locked="0"/>
    </xf>
    <xf numFmtId="0" fontId="13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vertical="center"/>
      <protection locked="0"/>
    </xf>
    <xf numFmtId="0" fontId="12" fillId="0" borderId="1" xfId="0" applyFont="1" applyFill="1" applyBorder="1" applyAlignment="1" applyProtection="1">
      <alignment horizontal="left" vertical="center" wrapText="1"/>
      <protection locked="0"/>
    </xf>
    <xf numFmtId="178" fontId="11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 applyProtection="1">
      <alignment vertical="center" wrapText="1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left" vertical="center" wrapText="1"/>
      <protection locked="0"/>
    </xf>
    <xf numFmtId="0" fontId="17" fillId="0" borderId="0" xfId="0" applyFont="1" applyFill="1" applyBorder="1" applyAlignment="1" applyProtection="1">
      <alignment horizontal="right" vertical="center" wrapText="1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right" vertical="center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</cellXfs>
  <cellStyles count="9">
    <cellStyle name="常规" xfId="0" builtinId="0"/>
    <cellStyle name="常规 11 2 2" xfId="1"/>
    <cellStyle name="常规 2" xfId="3"/>
    <cellStyle name="常规 2 10 2" xfId="7"/>
    <cellStyle name="常规 2 10 2 2" xfId="8"/>
    <cellStyle name="常规 3" xfId="4"/>
    <cellStyle name="常规 4" xfId="5"/>
    <cellStyle name="常规 5" xfId="6"/>
    <cellStyle name="常规 6" xfId="2"/>
  </cellStyles>
  <dxfs count="0"/>
  <tableStyles count="0" defaultTableStyle="TableStyleMedium9" defaultPivotStyle="PivotStyleLight16"/>
  <colors>
    <mruColors>
      <color rgb="FFFFFF00"/>
      <color rgb="FFFF00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2"/>
  <sheetViews>
    <sheetView tabSelected="1" view="pageBreakPreview" zoomScaleNormal="100" zoomScaleSheetLayoutView="100" workbookViewId="0">
      <pane ySplit="3" topLeftCell="A52" activePane="bottomLeft" state="frozen"/>
      <selection pane="bottomLeft" sqref="A1:P1"/>
    </sheetView>
  </sheetViews>
  <sheetFormatPr defaultColWidth="9" defaultRowHeight="33" customHeight="1"/>
  <cols>
    <col min="1" max="1" width="3.875" style="13" customWidth="1"/>
    <col min="2" max="2" width="4.75" style="14" customWidth="1"/>
    <col min="3" max="3" width="27.25" style="15" customWidth="1"/>
    <col min="4" max="4" width="11.125" style="14" customWidth="1"/>
    <col min="5" max="5" width="4.5" style="16" customWidth="1"/>
    <col min="6" max="6" width="9.875" style="16" customWidth="1"/>
    <col min="7" max="7" width="11" style="16" customWidth="1"/>
    <col min="8" max="8" width="8.875" style="16" customWidth="1"/>
    <col min="9" max="9" width="29.75" style="15" customWidth="1"/>
    <col min="10" max="10" width="11" style="17" customWidth="1"/>
    <col min="11" max="11" width="8.875" style="16" customWidth="1"/>
    <col min="12" max="12" width="10.25" style="14" customWidth="1"/>
    <col min="13" max="13" width="30.125" style="15" customWidth="1"/>
    <col min="14" max="14" width="6.625" style="14" customWidth="1"/>
    <col min="15" max="15" width="30" style="15" customWidth="1"/>
    <col min="16" max="16" width="10" style="16" customWidth="1"/>
    <col min="17" max="17" width="11.125" style="13"/>
    <col min="18" max="16384" width="9" style="13"/>
  </cols>
  <sheetData>
    <row r="1" spans="1:20" s="9" customFormat="1" ht="33" customHeight="1">
      <c r="A1" s="45" t="s">
        <v>213</v>
      </c>
      <c r="B1" s="45"/>
      <c r="C1" s="45"/>
      <c r="D1" s="45"/>
      <c r="E1" s="45"/>
      <c r="F1" s="45"/>
      <c r="G1" s="45"/>
      <c r="H1" s="45"/>
      <c r="I1" s="46"/>
      <c r="J1" s="45"/>
      <c r="K1" s="45"/>
      <c r="L1" s="45"/>
      <c r="M1" s="46"/>
      <c r="N1" s="45"/>
      <c r="O1" s="46"/>
      <c r="P1" s="45"/>
    </row>
    <row r="2" spans="1:20" s="9" customFormat="1" ht="33" customHeight="1">
      <c r="A2" s="18"/>
      <c r="B2" s="18"/>
      <c r="C2" s="18"/>
      <c r="D2" s="18"/>
      <c r="E2" s="18"/>
      <c r="F2" s="18"/>
      <c r="G2" s="18"/>
      <c r="H2" s="18"/>
      <c r="I2" s="35"/>
      <c r="J2" s="18"/>
      <c r="K2" s="18"/>
      <c r="L2" s="18"/>
      <c r="M2" s="35"/>
      <c r="N2" s="18"/>
      <c r="O2" s="47" t="s">
        <v>0</v>
      </c>
      <c r="P2" s="47"/>
    </row>
    <row r="3" spans="1:20" s="10" customFormat="1" ht="33" customHeight="1">
      <c r="A3" s="3" t="s">
        <v>1</v>
      </c>
      <c r="B3" s="19" t="s">
        <v>2</v>
      </c>
      <c r="C3" s="20" t="s">
        <v>3</v>
      </c>
      <c r="D3" s="19" t="s">
        <v>4</v>
      </c>
      <c r="E3" s="19" t="s">
        <v>5</v>
      </c>
      <c r="F3" s="20" t="s">
        <v>6</v>
      </c>
      <c r="G3" s="20" t="s">
        <v>7</v>
      </c>
      <c r="H3" s="20" t="s">
        <v>8</v>
      </c>
      <c r="I3" s="20" t="s">
        <v>9</v>
      </c>
      <c r="J3" s="36" t="s">
        <v>10</v>
      </c>
      <c r="K3" s="19" t="s">
        <v>11</v>
      </c>
      <c r="L3" s="20" t="s">
        <v>12</v>
      </c>
      <c r="M3" s="20" t="s">
        <v>13</v>
      </c>
      <c r="N3" s="19" t="s">
        <v>14</v>
      </c>
      <c r="O3" s="20" t="s">
        <v>15</v>
      </c>
      <c r="P3" s="20" t="s">
        <v>16</v>
      </c>
    </row>
    <row r="4" spans="1:20" ht="48">
      <c r="A4" s="21">
        <v>1</v>
      </c>
      <c r="B4" s="22" t="s">
        <v>17</v>
      </c>
      <c r="C4" s="23" t="s">
        <v>18</v>
      </c>
      <c r="D4" s="22" t="s">
        <v>19</v>
      </c>
      <c r="E4" s="24" t="s">
        <v>20</v>
      </c>
      <c r="F4" s="25" t="s">
        <v>17</v>
      </c>
      <c r="G4" s="22" t="s">
        <v>21</v>
      </c>
      <c r="H4" s="24" t="s">
        <v>22</v>
      </c>
      <c r="I4" s="37" t="s">
        <v>23</v>
      </c>
      <c r="J4" s="38">
        <v>3000</v>
      </c>
      <c r="K4" s="24" t="s">
        <v>24</v>
      </c>
      <c r="L4" s="39">
        <v>3775</v>
      </c>
      <c r="M4" s="37" t="s">
        <v>25</v>
      </c>
      <c r="N4" s="22" t="s">
        <v>26</v>
      </c>
      <c r="O4" s="37" t="s">
        <v>27</v>
      </c>
      <c r="P4" s="34"/>
      <c r="Q4" s="11"/>
      <c r="R4" s="11"/>
      <c r="T4" s="11"/>
    </row>
    <row r="5" spans="1:20" s="11" customFormat="1" ht="48">
      <c r="A5" s="21">
        <v>2</v>
      </c>
      <c r="B5" s="22" t="s">
        <v>17</v>
      </c>
      <c r="C5" s="26" t="s">
        <v>28</v>
      </c>
      <c r="D5" s="22" t="s">
        <v>19</v>
      </c>
      <c r="E5" s="24" t="s">
        <v>20</v>
      </c>
      <c r="F5" s="25" t="s">
        <v>17</v>
      </c>
      <c r="G5" s="22" t="s">
        <v>21</v>
      </c>
      <c r="H5" s="24" t="s">
        <v>22</v>
      </c>
      <c r="I5" s="37" t="s">
        <v>29</v>
      </c>
      <c r="J5" s="38">
        <v>1000</v>
      </c>
      <c r="K5" s="24" t="s">
        <v>24</v>
      </c>
      <c r="L5" s="40">
        <v>1000</v>
      </c>
      <c r="M5" s="37" t="s">
        <v>30</v>
      </c>
      <c r="N5" s="22" t="s">
        <v>26</v>
      </c>
      <c r="O5" s="37" t="s">
        <v>31</v>
      </c>
      <c r="P5" s="22"/>
    </row>
    <row r="6" spans="1:20" s="11" customFormat="1" ht="48">
      <c r="A6" s="21">
        <v>3</v>
      </c>
      <c r="B6" s="22" t="s">
        <v>17</v>
      </c>
      <c r="C6" s="23" t="s">
        <v>32</v>
      </c>
      <c r="D6" s="22" t="s">
        <v>19</v>
      </c>
      <c r="E6" s="24" t="s">
        <v>20</v>
      </c>
      <c r="F6" s="25" t="s">
        <v>17</v>
      </c>
      <c r="G6" s="22" t="s">
        <v>21</v>
      </c>
      <c r="H6" s="24" t="s">
        <v>22</v>
      </c>
      <c r="I6" s="37" t="s">
        <v>33</v>
      </c>
      <c r="J6" s="38">
        <v>1000</v>
      </c>
      <c r="K6" s="24" t="s">
        <v>24</v>
      </c>
      <c r="L6" s="40">
        <v>449</v>
      </c>
      <c r="M6" s="37" t="s">
        <v>34</v>
      </c>
      <c r="N6" s="22" t="s">
        <v>26</v>
      </c>
      <c r="O6" s="37" t="s">
        <v>35</v>
      </c>
      <c r="P6" s="22"/>
    </row>
    <row r="7" spans="1:20" s="12" customFormat="1" ht="48">
      <c r="A7" s="21">
        <v>4</v>
      </c>
      <c r="B7" s="22" t="s">
        <v>17</v>
      </c>
      <c r="C7" s="23" t="s">
        <v>36</v>
      </c>
      <c r="D7" s="22" t="s">
        <v>19</v>
      </c>
      <c r="E7" s="24" t="s">
        <v>20</v>
      </c>
      <c r="F7" s="25" t="s">
        <v>17</v>
      </c>
      <c r="G7" s="22" t="s">
        <v>21</v>
      </c>
      <c r="H7" s="24" t="s">
        <v>22</v>
      </c>
      <c r="I7" s="41" t="s">
        <v>37</v>
      </c>
      <c r="J7" s="38">
        <v>100</v>
      </c>
      <c r="K7" s="24" t="s">
        <v>24</v>
      </c>
      <c r="L7" s="40">
        <v>20</v>
      </c>
      <c r="M7" s="37" t="s">
        <v>38</v>
      </c>
      <c r="N7" s="22" t="s">
        <v>26</v>
      </c>
      <c r="O7" s="37" t="s">
        <v>39</v>
      </c>
      <c r="P7" s="22"/>
      <c r="Q7" s="11"/>
      <c r="R7" s="11"/>
      <c r="T7" s="11"/>
    </row>
    <row r="8" spans="1:20" ht="36">
      <c r="A8" s="21">
        <v>5</v>
      </c>
      <c r="B8" s="22" t="s">
        <v>17</v>
      </c>
      <c r="C8" s="23" t="s">
        <v>40</v>
      </c>
      <c r="D8" s="22" t="s">
        <v>19</v>
      </c>
      <c r="E8" s="24" t="s">
        <v>20</v>
      </c>
      <c r="F8" s="25" t="s">
        <v>41</v>
      </c>
      <c r="G8" s="22" t="s">
        <v>21</v>
      </c>
      <c r="H8" s="24" t="s">
        <v>22</v>
      </c>
      <c r="I8" s="41" t="s">
        <v>42</v>
      </c>
      <c r="J8" s="38">
        <v>400</v>
      </c>
      <c r="K8" s="24" t="s">
        <v>24</v>
      </c>
      <c r="L8" s="40">
        <v>31</v>
      </c>
      <c r="M8" s="37" t="s">
        <v>43</v>
      </c>
      <c r="N8" s="22" t="s">
        <v>26</v>
      </c>
      <c r="O8" s="37" t="s">
        <v>44</v>
      </c>
      <c r="P8" s="34"/>
      <c r="Q8" s="11"/>
      <c r="R8" s="11"/>
      <c r="T8" s="11"/>
    </row>
    <row r="9" spans="1:20" ht="48">
      <c r="A9" s="21">
        <v>6</v>
      </c>
      <c r="B9" s="22" t="s">
        <v>17</v>
      </c>
      <c r="C9" s="27" t="s">
        <v>45</v>
      </c>
      <c r="D9" s="22" t="s">
        <v>19</v>
      </c>
      <c r="E9" s="24" t="s">
        <v>20</v>
      </c>
      <c r="F9" s="25" t="s">
        <v>17</v>
      </c>
      <c r="G9" s="22" t="s">
        <v>21</v>
      </c>
      <c r="H9" s="24" t="s">
        <v>22</v>
      </c>
      <c r="I9" s="41" t="s">
        <v>46</v>
      </c>
      <c r="J9" s="38">
        <v>200</v>
      </c>
      <c r="K9" s="24" t="s">
        <v>24</v>
      </c>
      <c r="L9" s="39">
        <v>20</v>
      </c>
      <c r="M9" s="37" t="s">
        <v>47</v>
      </c>
      <c r="N9" s="22" t="s">
        <v>26</v>
      </c>
      <c r="O9" s="37" t="s">
        <v>48</v>
      </c>
      <c r="P9" s="34"/>
      <c r="Q9" s="11"/>
      <c r="R9" s="11"/>
      <c r="T9" s="11"/>
    </row>
    <row r="10" spans="1:20" ht="48">
      <c r="A10" s="21">
        <v>7</v>
      </c>
      <c r="B10" s="22" t="s">
        <v>17</v>
      </c>
      <c r="C10" s="27" t="s">
        <v>49</v>
      </c>
      <c r="D10" s="22" t="s">
        <v>19</v>
      </c>
      <c r="E10" s="24" t="s">
        <v>20</v>
      </c>
      <c r="F10" s="25" t="s">
        <v>17</v>
      </c>
      <c r="G10" s="22" t="s">
        <v>21</v>
      </c>
      <c r="H10" s="24" t="s">
        <v>22</v>
      </c>
      <c r="I10" s="41" t="s">
        <v>46</v>
      </c>
      <c r="J10" s="38">
        <v>200</v>
      </c>
      <c r="K10" s="24" t="s">
        <v>24</v>
      </c>
      <c r="L10" s="39">
        <v>20</v>
      </c>
      <c r="M10" s="37" t="s">
        <v>47</v>
      </c>
      <c r="N10" s="22" t="s">
        <v>26</v>
      </c>
      <c r="O10" s="37" t="s">
        <v>48</v>
      </c>
      <c r="P10" s="34"/>
      <c r="Q10" s="11"/>
      <c r="R10" s="11"/>
      <c r="T10" s="11"/>
    </row>
    <row r="11" spans="1:20" ht="48">
      <c r="A11" s="21">
        <v>8</v>
      </c>
      <c r="B11" s="22" t="s">
        <v>17</v>
      </c>
      <c r="C11" s="27" t="s">
        <v>50</v>
      </c>
      <c r="D11" s="22" t="s">
        <v>19</v>
      </c>
      <c r="E11" s="24" t="s">
        <v>20</v>
      </c>
      <c r="F11" s="25" t="s">
        <v>17</v>
      </c>
      <c r="G11" s="22" t="s">
        <v>21</v>
      </c>
      <c r="H11" s="24" t="s">
        <v>22</v>
      </c>
      <c r="I11" s="41" t="s">
        <v>51</v>
      </c>
      <c r="J11" s="38">
        <v>200</v>
      </c>
      <c r="K11" s="24" t="s">
        <v>24</v>
      </c>
      <c r="L11" s="39">
        <v>20</v>
      </c>
      <c r="M11" s="37" t="s">
        <v>47</v>
      </c>
      <c r="N11" s="22" t="s">
        <v>26</v>
      </c>
      <c r="O11" s="37" t="s">
        <v>48</v>
      </c>
      <c r="P11" s="34"/>
      <c r="Q11" s="11"/>
      <c r="R11" s="11"/>
      <c r="T11" s="11"/>
    </row>
    <row r="12" spans="1:20" ht="48">
      <c r="A12" s="21">
        <v>9</v>
      </c>
      <c r="B12" s="22" t="s">
        <v>17</v>
      </c>
      <c r="C12" s="27" t="s">
        <v>52</v>
      </c>
      <c r="D12" s="22" t="s">
        <v>19</v>
      </c>
      <c r="E12" s="24" t="s">
        <v>20</v>
      </c>
      <c r="F12" s="25" t="s">
        <v>17</v>
      </c>
      <c r="G12" s="22" t="s">
        <v>21</v>
      </c>
      <c r="H12" s="24" t="s">
        <v>22</v>
      </c>
      <c r="I12" s="41" t="s">
        <v>53</v>
      </c>
      <c r="J12" s="38">
        <v>200</v>
      </c>
      <c r="K12" s="24" t="s">
        <v>24</v>
      </c>
      <c r="L12" s="39">
        <v>20</v>
      </c>
      <c r="M12" s="37" t="s">
        <v>47</v>
      </c>
      <c r="N12" s="22" t="s">
        <v>26</v>
      </c>
      <c r="O12" s="37" t="s">
        <v>48</v>
      </c>
      <c r="P12" s="34"/>
      <c r="Q12" s="11"/>
      <c r="R12" s="11"/>
      <c r="T12" s="11"/>
    </row>
    <row r="13" spans="1:20" ht="48">
      <c r="A13" s="21">
        <v>10</v>
      </c>
      <c r="B13" s="22" t="s">
        <v>17</v>
      </c>
      <c r="C13" s="27" t="s">
        <v>54</v>
      </c>
      <c r="D13" s="22" t="s">
        <v>19</v>
      </c>
      <c r="E13" s="24" t="s">
        <v>20</v>
      </c>
      <c r="F13" s="25" t="s">
        <v>17</v>
      </c>
      <c r="G13" s="22" t="s">
        <v>21</v>
      </c>
      <c r="H13" s="24" t="s">
        <v>22</v>
      </c>
      <c r="I13" s="41" t="s">
        <v>55</v>
      </c>
      <c r="J13" s="38">
        <v>50</v>
      </c>
      <c r="K13" s="24" t="s">
        <v>24</v>
      </c>
      <c r="L13" s="39">
        <v>10</v>
      </c>
      <c r="M13" s="37" t="s">
        <v>56</v>
      </c>
      <c r="N13" s="22" t="s">
        <v>26</v>
      </c>
      <c r="O13" s="37" t="s">
        <v>57</v>
      </c>
      <c r="P13" s="34"/>
      <c r="Q13" s="11"/>
      <c r="R13" s="11"/>
      <c r="T13" s="11"/>
    </row>
    <row r="14" spans="1:20" ht="48">
      <c r="A14" s="21">
        <v>11</v>
      </c>
      <c r="B14" s="22" t="s">
        <v>17</v>
      </c>
      <c r="C14" s="27" t="s">
        <v>58</v>
      </c>
      <c r="D14" s="22" t="s">
        <v>19</v>
      </c>
      <c r="E14" s="24" t="s">
        <v>20</v>
      </c>
      <c r="F14" s="25" t="s">
        <v>17</v>
      </c>
      <c r="G14" s="22" t="s">
        <v>21</v>
      </c>
      <c r="H14" s="24" t="s">
        <v>22</v>
      </c>
      <c r="I14" s="41" t="s">
        <v>59</v>
      </c>
      <c r="J14" s="38">
        <v>50</v>
      </c>
      <c r="K14" s="24" t="s">
        <v>24</v>
      </c>
      <c r="L14" s="39">
        <v>10</v>
      </c>
      <c r="M14" s="37" t="s">
        <v>56</v>
      </c>
      <c r="N14" s="22" t="s">
        <v>26</v>
      </c>
      <c r="O14" s="37" t="s">
        <v>57</v>
      </c>
      <c r="P14" s="34"/>
      <c r="Q14" s="11"/>
      <c r="R14" s="11"/>
      <c r="T14" s="11"/>
    </row>
    <row r="15" spans="1:20" ht="48">
      <c r="A15" s="21">
        <v>12</v>
      </c>
      <c r="B15" s="22" t="s">
        <v>17</v>
      </c>
      <c r="C15" s="28" t="s">
        <v>60</v>
      </c>
      <c r="D15" s="22" t="s">
        <v>19</v>
      </c>
      <c r="E15" s="24" t="s">
        <v>20</v>
      </c>
      <c r="F15" s="25" t="s">
        <v>17</v>
      </c>
      <c r="G15" s="22" t="s">
        <v>21</v>
      </c>
      <c r="H15" s="24" t="s">
        <v>22</v>
      </c>
      <c r="I15" s="41" t="s">
        <v>61</v>
      </c>
      <c r="J15" s="38">
        <v>100</v>
      </c>
      <c r="K15" s="24" t="s">
        <v>24</v>
      </c>
      <c r="L15" s="39">
        <v>100</v>
      </c>
      <c r="M15" s="37" t="s">
        <v>47</v>
      </c>
      <c r="N15" s="22" t="s">
        <v>26</v>
      </c>
      <c r="O15" s="37" t="s">
        <v>48</v>
      </c>
      <c r="P15" s="34"/>
      <c r="Q15" s="11"/>
      <c r="R15" s="11"/>
      <c r="T15" s="11"/>
    </row>
    <row r="16" spans="1:20" ht="24">
      <c r="A16" s="21">
        <v>13</v>
      </c>
      <c r="B16" s="22" t="s">
        <v>17</v>
      </c>
      <c r="C16" s="23" t="s">
        <v>62</v>
      </c>
      <c r="D16" s="22" t="s">
        <v>63</v>
      </c>
      <c r="E16" s="24" t="s">
        <v>20</v>
      </c>
      <c r="F16" s="25" t="s">
        <v>17</v>
      </c>
      <c r="G16" s="22" t="s">
        <v>21</v>
      </c>
      <c r="H16" s="24" t="s">
        <v>64</v>
      </c>
      <c r="I16" s="41" t="s">
        <v>211</v>
      </c>
      <c r="J16" s="38">
        <v>1062.6083000000001</v>
      </c>
      <c r="K16" s="24" t="s">
        <v>24</v>
      </c>
      <c r="L16" s="39">
        <v>2755</v>
      </c>
      <c r="M16" s="37" t="s">
        <v>210</v>
      </c>
      <c r="N16" s="22" t="s">
        <v>26</v>
      </c>
      <c r="O16" s="42" t="s">
        <v>212</v>
      </c>
      <c r="P16" s="34"/>
      <c r="Q16" s="11"/>
      <c r="R16" s="11"/>
    </row>
    <row r="17" spans="1:18" ht="24">
      <c r="A17" s="21">
        <v>14</v>
      </c>
      <c r="B17" s="22" t="s">
        <v>17</v>
      </c>
      <c r="C17" s="29" t="s">
        <v>65</v>
      </c>
      <c r="D17" s="22" t="s">
        <v>66</v>
      </c>
      <c r="E17" s="24" t="s">
        <v>20</v>
      </c>
      <c r="F17" s="25" t="s">
        <v>17</v>
      </c>
      <c r="G17" s="22" t="s">
        <v>21</v>
      </c>
      <c r="H17" s="24" t="s">
        <v>67</v>
      </c>
      <c r="I17" s="41" t="s">
        <v>68</v>
      </c>
      <c r="J17" s="38">
        <v>35.700000000000003</v>
      </c>
      <c r="K17" s="24" t="s">
        <v>24</v>
      </c>
      <c r="L17" s="39">
        <v>200</v>
      </c>
      <c r="M17" s="37" t="s">
        <v>68</v>
      </c>
      <c r="N17" s="22" t="s">
        <v>26</v>
      </c>
      <c r="O17" s="42" t="s">
        <v>69</v>
      </c>
      <c r="P17" s="34"/>
      <c r="Q17" s="11"/>
      <c r="R17" s="11"/>
    </row>
    <row r="18" spans="1:18" ht="24">
      <c r="A18" s="21">
        <v>15</v>
      </c>
      <c r="B18" s="22" t="s">
        <v>17</v>
      </c>
      <c r="C18" s="29" t="s">
        <v>70</v>
      </c>
      <c r="D18" s="22" t="s">
        <v>66</v>
      </c>
      <c r="E18" s="24" t="s">
        <v>20</v>
      </c>
      <c r="F18" s="25" t="s">
        <v>17</v>
      </c>
      <c r="G18" s="22" t="s">
        <v>21</v>
      </c>
      <c r="H18" s="24" t="s">
        <v>67</v>
      </c>
      <c r="I18" s="41" t="s">
        <v>68</v>
      </c>
      <c r="J18" s="38">
        <v>37.200000000000003</v>
      </c>
      <c r="K18" s="24" t="s">
        <v>24</v>
      </c>
      <c r="L18" s="39">
        <v>200</v>
      </c>
      <c r="M18" s="37" t="s">
        <v>68</v>
      </c>
      <c r="N18" s="22" t="s">
        <v>26</v>
      </c>
      <c r="O18" s="42" t="s">
        <v>69</v>
      </c>
      <c r="P18" s="34"/>
      <c r="Q18" s="11"/>
      <c r="R18" s="11"/>
    </row>
    <row r="19" spans="1:18" ht="24">
      <c r="A19" s="21">
        <v>16</v>
      </c>
      <c r="B19" s="22" t="s">
        <v>17</v>
      </c>
      <c r="C19" s="30" t="s">
        <v>71</v>
      </c>
      <c r="D19" s="22" t="s">
        <v>72</v>
      </c>
      <c r="E19" s="24" t="s">
        <v>20</v>
      </c>
      <c r="F19" s="25" t="s">
        <v>17</v>
      </c>
      <c r="G19" s="22" t="s">
        <v>21</v>
      </c>
      <c r="H19" s="24" t="s">
        <v>73</v>
      </c>
      <c r="I19" s="41" t="s">
        <v>74</v>
      </c>
      <c r="J19" s="38">
        <v>1.4917</v>
      </c>
      <c r="K19" s="24" t="s">
        <v>24</v>
      </c>
      <c r="L19" s="39">
        <v>10</v>
      </c>
      <c r="M19" s="41" t="s">
        <v>75</v>
      </c>
      <c r="N19" s="22" t="s">
        <v>26</v>
      </c>
      <c r="O19" s="42" t="s">
        <v>76</v>
      </c>
      <c r="P19" s="34"/>
      <c r="Q19" s="11"/>
      <c r="R19" s="11"/>
    </row>
    <row r="20" spans="1:18" ht="24">
      <c r="A20" s="21">
        <v>17</v>
      </c>
      <c r="B20" s="22" t="s">
        <v>17</v>
      </c>
      <c r="C20" s="29" t="s">
        <v>77</v>
      </c>
      <c r="D20" s="22" t="s">
        <v>78</v>
      </c>
      <c r="E20" s="24" t="s">
        <v>20</v>
      </c>
      <c r="F20" s="25" t="s">
        <v>17</v>
      </c>
      <c r="G20" s="22" t="s">
        <v>21</v>
      </c>
      <c r="H20" s="24" t="s">
        <v>79</v>
      </c>
      <c r="I20" s="32" t="s">
        <v>80</v>
      </c>
      <c r="J20" s="31">
        <v>41.752200000000002</v>
      </c>
      <c r="K20" s="24" t="s">
        <v>24</v>
      </c>
      <c r="L20" s="31">
        <v>40</v>
      </c>
      <c r="M20" s="32" t="s">
        <v>81</v>
      </c>
      <c r="N20" s="22" t="s">
        <v>26</v>
      </c>
      <c r="O20" s="42" t="s">
        <v>82</v>
      </c>
      <c r="P20" s="34"/>
      <c r="Q20" s="11"/>
      <c r="R20" s="11"/>
    </row>
    <row r="21" spans="1:18" ht="24">
      <c r="A21" s="21">
        <v>18</v>
      </c>
      <c r="B21" s="22" t="s">
        <v>17</v>
      </c>
      <c r="C21" s="29" t="s">
        <v>83</v>
      </c>
      <c r="D21" s="22" t="s">
        <v>78</v>
      </c>
      <c r="E21" s="24" t="s">
        <v>20</v>
      </c>
      <c r="F21" s="25" t="s">
        <v>17</v>
      </c>
      <c r="G21" s="22" t="s">
        <v>21</v>
      </c>
      <c r="H21" s="24" t="s">
        <v>79</v>
      </c>
      <c r="I21" s="32" t="s">
        <v>84</v>
      </c>
      <c r="J21" s="31">
        <v>184.99950000000001</v>
      </c>
      <c r="K21" s="24" t="s">
        <v>24</v>
      </c>
      <c r="L21" s="31">
        <v>100</v>
      </c>
      <c r="M21" s="32" t="s">
        <v>81</v>
      </c>
      <c r="N21" s="22" t="s">
        <v>26</v>
      </c>
      <c r="O21" s="42" t="s">
        <v>85</v>
      </c>
      <c r="P21" s="34"/>
      <c r="Q21" s="11"/>
      <c r="R21" s="11"/>
    </row>
    <row r="22" spans="1:18" ht="24">
      <c r="A22" s="21">
        <v>19</v>
      </c>
      <c r="B22" s="22" t="s">
        <v>17</v>
      </c>
      <c r="C22" s="29" t="s">
        <v>86</v>
      </c>
      <c r="D22" s="22" t="s">
        <v>78</v>
      </c>
      <c r="E22" s="24" t="s">
        <v>20</v>
      </c>
      <c r="F22" s="25" t="s">
        <v>17</v>
      </c>
      <c r="G22" s="22" t="s">
        <v>21</v>
      </c>
      <c r="H22" s="24" t="s">
        <v>79</v>
      </c>
      <c r="I22" s="32" t="s">
        <v>87</v>
      </c>
      <c r="J22" s="31">
        <v>146.62979999999999</v>
      </c>
      <c r="K22" s="24" t="s">
        <v>24</v>
      </c>
      <c r="L22" s="31">
        <v>100</v>
      </c>
      <c r="M22" s="32" t="s">
        <v>81</v>
      </c>
      <c r="N22" s="22" t="s">
        <v>26</v>
      </c>
      <c r="O22" s="42" t="s">
        <v>85</v>
      </c>
      <c r="P22" s="34"/>
      <c r="Q22" s="11"/>
      <c r="R22" s="11"/>
    </row>
    <row r="23" spans="1:18" ht="24">
      <c r="A23" s="21">
        <v>20</v>
      </c>
      <c r="B23" s="22" t="s">
        <v>17</v>
      </c>
      <c r="C23" s="29" t="s">
        <v>88</v>
      </c>
      <c r="D23" s="22" t="s">
        <v>78</v>
      </c>
      <c r="E23" s="24" t="s">
        <v>20</v>
      </c>
      <c r="F23" s="25" t="s">
        <v>17</v>
      </c>
      <c r="G23" s="22" t="s">
        <v>21</v>
      </c>
      <c r="H23" s="24" t="s">
        <v>79</v>
      </c>
      <c r="I23" s="32" t="s">
        <v>89</v>
      </c>
      <c r="J23" s="31">
        <v>48.079900000000002</v>
      </c>
      <c r="K23" s="24" t="s">
        <v>24</v>
      </c>
      <c r="L23" s="31">
        <v>40</v>
      </c>
      <c r="M23" s="32" t="s">
        <v>81</v>
      </c>
      <c r="N23" s="22" t="s">
        <v>26</v>
      </c>
      <c r="O23" s="42" t="s">
        <v>82</v>
      </c>
      <c r="P23" s="34"/>
      <c r="Q23" s="11"/>
      <c r="R23" s="11"/>
    </row>
    <row r="24" spans="1:18" ht="24">
      <c r="A24" s="21">
        <v>21</v>
      </c>
      <c r="B24" s="22" t="s">
        <v>17</v>
      </c>
      <c r="C24" s="29" t="s">
        <v>90</v>
      </c>
      <c r="D24" s="22" t="s">
        <v>78</v>
      </c>
      <c r="E24" s="24" t="s">
        <v>20</v>
      </c>
      <c r="F24" s="25" t="s">
        <v>17</v>
      </c>
      <c r="G24" s="22" t="s">
        <v>21</v>
      </c>
      <c r="H24" s="24" t="s">
        <v>79</v>
      </c>
      <c r="I24" s="32" t="s">
        <v>91</v>
      </c>
      <c r="J24" s="31">
        <v>3.2936000000000001</v>
      </c>
      <c r="K24" s="24" t="s">
        <v>24</v>
      </c>
      <c r="L24" s="31">
        <v>6</v>
      </c>
      <c r="M24" s="32" t="s">
        <v>81</v>
      </c>
      <c r="N24" s="22" t="s">
        <v>26</v>
      </c>
      <c r="O24" s="42" t="s">
        <v>92</v>
      </c>
      <c r="P24" s="34"/>
      <c r="Q24" s="11"/>
      <c r="R24" s="11"/>
    </row>
    <row r="25" spans="1:18" ht="24">
      <c r="A25" s="21">
        <v>22</v>
      </c>
      <c r="B25" s="22" t="s">
        <v>17</v>
      </c>
      <c r="C25" s="29" t="s">
        <v>93</v>
      </c>
      <c r="D25" s="22" t="s">
        <v>78</v>
      </c>
      <c r="E25" s="24" t="s">
        <v>20</v>
      </c>
      <c r="F25" s="25" t="s">
        <v>17</v>
      </c>
      <c r="G25" s="22" t="s">
        <v>21</v>
      </c>
      <c r="H25" s="24" t="s">
        <v>79</v>
      </c>
      <c r="I25" s="32" t="s">
        <v>94</v>
      </c>
      <c r="J25" s="31">
        <v>58.244999999999997</v>
      </c>
      <c r="K25" s="24" t="s">
        <v>24</v>
      </c>
      <c r="L25" s="31">
        <v>30</v>
      </c>
      <c r="M25" s="32" t="s">
        <v>81</v>
      </c>
      <c r="N25" s="22" t="s">
        <v>26</v>
      </c>
      <c r="O25" s="42" t="s">
        <v>95</v>
      </c>
      <c r="P25" s="34"/>
      <c r="Q25" s="11"/>
      <c r="R25" s="11"/>
    </row>
    <row r="26" spans="1:18" ht="24">
      <c r="A26" s="21">
        <v>23</v>
      </c>
      <c r="B26" s="22" t="s">
        <v>17</v>
      </c>
      <c r="C26" s="30" t="s">
        <v>96</v>
      </c>
      <c r="D26" s="22" t="s">
        <v>78</v>
      </c>
      <c r="E26" s="24" t="s">
        <v>20</v>
      </c>
      <c r="F26" s="25" t="s">
        <v>17</v>
      </c>
      <c r="G26" s="22" t="s">
        <v>21</v>
      </c>
      <c r="H26" s="24" t="s">
        <v>97</v>
      </c>
      <c r="I26" s="41" t="s">
        <v>98</v>
      </c>
      <c r="J26" s="38">
        <v>900</v>
      </c>
      <c r="K26" s="24" t="s">
        <v>24</v>
      </c>
      <c r="L26" s="39">
        <v>1582</v>
      </c>
      <c r="M26" s="41" t="s">
        <v>99</v>
      </c>
      <c r="N26" s="22" t="s">
        <v>26</v>
      </c>
      <c r="O26" s="42" t="s">
        <v>100</v>
      </c>
      <c r="P26" s="34"/>
      <c r="Q26" s="11"/>
      <c r="R26" s="11"/>
    </row>
    <row r="27" spans="1:18" ht="25.5">
      <c r="A27" s="21">
        <v>24</v>
      </c>
      <c r="B27" s="22" t="s">
        <v>17</v>
      </c>
      <c r="C27" s="23" t="s">
        <v>101</v>
      </c>
      <c r="D27" s="22" t="s">
        <v>102</v>
      </c>
      <c r="E27" s="24" t="s">
        <v>20</v>
      </c>
      <c r="F27" s="25" t="s">
        <v>103</v>
      </c>
      <c r="G27" s="22" t="s">
        <v>21</v>
      </c>
      <c r="H27" s="24" t="s">
        <v>104</v>
      </c>
      <c r="I27" s="41" t="s">
        <v>105</v>
      </c>
      <c r="J27" s="38">
        <v>51</v>
      </c>
      <c r="K27" s="24" t="s">
        <v>24</v>
      </c>
      <c r="L27" s="39">
        <v>25</v>
      </c>
      <c r="M27" s="37" t="s">
        <v>106</v>
      </c>
      <c r="N27" s="22" t="s">
        <v>26</v>
      </c>
      <c r="O27" s="37" t="s">
        <v>107</v>
      </c>
      <c r="P27" s="34"/>
      <c r="Q27" s="11"/>
      <c r="R27" s="11"/>
    </row>
    <row r="28" spans="1:18" ht="41.1" customHeight="1">
      <c r="A28" s="21">
        <v>25</v>
      </c>
      <c r="B28" s="22" t="s">
        <v>17</v>
      </c>
      <c r="C28" s="29" t="s">
        <v>108</v>
      </c>
      <c r="D28" s="22" t="s">
        <v>19</v>
      </c>
      <c r="E28" s="24" t="s">
        <v>20</v>
      </c>
      <c r="F28" s="31" t="s">
        <v>41</v>
      </c>
      <c r="G28" s="22" t="s">
        <v>21</v>
      </c>
      <c r="H28" s="24" t="s">
        <v>97</v>
      </c>
      <c r="I28" s="32" t="s">
        <v>109</v>
      </c>
      <c r="J28" s="31">
        <v>100</v>
      </c>
      <c r="K28" s="24" t="s">
        <v>24</v>
      </c>
      <c r="L28" s="31">
        <v>30</v>
      </c>
      <c r="M28" s="37" t="s">
        <v>110</v>
      </c>
      <c r="N28" s="22" t="s">
        <v>26</v>
      </c>
      <c r="O28" s="37" t="s">
        <v>111</v>
      </c>
      <c r="P28" s="34"/>
    </row>
    <row r="29" spans="1:18" ht="41.1" customHeight="1">
      <c r="A29" s="21">
        <v>26</v>
      </c>
      <c r="B29" s="22" t="s">
        <v>17</v>
      </c>
      <c r="C29" s="29" t="s">
        <v>112</v>
      </c>
      <c r="D29" s="22" t="s">
        <v>19</v>
      </c>
      <c r="E29" s="24" t="s">
        <v>20</v>
      </c>
      <c r="F29" s="31" t="s">
        <v>113</v>
      </c>
      <c r="G29" s="22" t="s">
        <v>21</v>
      </c>
      <c r="H29" s="24" t="s">
        <v>97</v>
      </c>
      <c r="I29" s="32" t="s">
        <v>109</v>
      </c>
      <c r="J29" s="31">
        <v>100</v>
      </c>
      <c r="K29" s="24" t="s">
        <v>24</v>
      </c>
      <c r="L29" s="31">
        <v>30</v>
      </c>
      <c r="M29" s="37" t="s">
        <v>110</v>
      </c>
      <c r="N29" s="22" t="s">
        <v>26</v>
      </c>
      <c r="O29" s="37" t="s">
        <v>114</v>
      </c>
      <c r="P29" s="34"/>
    </row>
    <row r="30" spans="1:18" ht="41.1" customHeight="1">
      <c r="A30" s="21">
        <v>27</v>
      </c>
      <c r="B30" s="22" t="s">
        <v>17</v>
      </c>
      <c r="C30" s="29" t="s">
        <v>115</v>
      </c>
      <c r="D30" s="22" t="s">
        <v>102</v>
      </c>
      <c r="E30" s="24" t="s">
        <v>20</v>
      </c>
      <c r="F30" s="31" t="s">
        <v>116</v>
      </c>
      <c r="G30" s="22" t="s">
        <v>21</v>
      </c>
      <c r="H30" s="24" t="s">
        <v>97</v>
      </c>
      <c r="I30" s="32" t="s">
        <v>109</v>
      </c>
      <c r="J30" s="31">
        <v>100</v>
      </c>
      <c r="K30" s="24" t="s">
        <v>24</v>
      </c>
      <c r="L30" s="31">
        <v>50</v>
      </c>
      <c r="M30" s="37" t="s">
        <v>117</v>
      </c>
      <c r="N30" s="22" t="s">
        <v>26</v>
      </c>
      <c r="O30" s="37" t="s">
        <v>118</v>
      </c>
      <c r="P30" s="34"/>
    </row>
    <row r="31" spans="1:18" ht="41.1" customHeight="1">
      <c r="A31" s="21">
        <v>28</v>
      </c>
      <c r="B31" s="22" t="s">
        <v>17</v>
      </c>
      <c r="C31" s="29" t="s">
        <v>119</v>
      </c>
      <c r="D31" s="22" t="s">
        <v>102</v>
      </c>
      <c r="E31" s="24" t="s">
        <v>20</v>
      </c>
      <c r="F31" s="31" t="s">
        <v>120</v>
      </c>
      <c r="G31" s="22" t="s">
        <v>21</v>
      </c>
      <c r="H31" s="24" t="s">
        <v>97</v>
      </c>
      <c r="I31" s="32" t="s">
        <v>109</v>
      </c>
      <c r="J31" s="31">
        <v>100</v>
      </c>
      <c r="K31" s="24" t="s">
        <v>24</v>
      </c>
      <c r="L31" s="31">
        <v>50</v>
      </c>
      <c r="M31" s="37" t="s">
        <v>121</v>
      </c>
      <c r="N31" s="22" t="s">
        <v>26</v>
      </c>
      <c r="O31" s="37" t="s">
        <v>118</v>
      </c>
      <c r="P31" s="34"/>
    </row>
    <row r="32" spans="1:18" ht="41.1" customHeight="1">
      <c r="A32" s="21">
        <v>29</v>
      </c>
      <c r="B32" s="22" t="s">
        <v>17</v>
      </c>
      <c r="C32" s="29" t="s">
        <v>122</v>
      </c>
      <c r="D32" s="22" t="s">
        <v>102</v>
      </c>
      <c r="E32" s="24" t="s">
        <v>20</v>
      </c>
      <c r="F32" s="31" t="s">
        <v>123</v>
      </c>
      <c r="G32" s="22" t="s">
        <v>21</v>
      </c>
      <c r="H32" s="24" t="s">
        <v>97</v>
      </c>
      <c r="I32" s="32" t="s">
        <v>109</v>
      </c>
      <c r="J32" s="31">
        <v>100</v>
      </c>
      <c r="K32" s="24" t="s">
        <v>24</v>
      </c>
      <c r="L32" s="31">
        <v>50</v>
      </c>
      <c r="M32" s="37" t="s">
        <v>121</v>
      </c>
      <c r="N32" s="22" t="s">
        <v>26</v>
      </c>
      <c r="O32" s="37" t="s">
        <v>118</v>
      </c>
      <c r="P32" s="34"/>
    </row>
    <row r="33" spans="1:16" ht="41.1" customHeight="1">
      <c r="A33" s="21">
        <v>30</v>
      </c>
      <c r="B33" s="22" t="s">
        <v>17</v>
      </c>
      <c r="C33" s="29" t="s">
        <v>124</v>
      </c>
      <c r="D33" s="22" t="s">
        <v>102</v>
      </c>
      <c r="E33" s="24" t="s">
        <v>20</v>
      </c>
      <c r="F33" s="31" t="s">
        <v>125</v>
      </c>
      <c r="G33" s="22" t="s">
        <v>21</v>
      </c>
      <c r="H33" s="24" t="s">
        <v>97</v>
      </c>
      <c r="I33" s="32" t="s">
        <v>109</v>
      </c>
      <c r="J33" s="31">
        <v>100</v>
      </c>
      <c r="K33" s="24" t="s">
        <v>24</v>
      </c>
      <c r="L33" s="31">
        <v>50</v>
      </c>
      <c r="M33" s="37" t="s">
        <v>121</v>
      </c>
      <c r="N33" s="22" t="s">
        <v>26</v>
      </c>
      <c r="O33" s="37" t="s">
        <v>118</v>
      </c>
      <c r="P33" s="34"/>
    </row>
    <row r="34" spans="1:16" ht="41.1" customHeight="1">
      <c r="A34" s="21">
        <v>31</v>
      </c>
      <c r="B34" s="22" t="s">
        <v>17</v>
      </c>
      <c r="C34" s="29" t="s">
        <v>126</v>
      </c>
      <c r="D34" s="22" t="s">
        <v>102</v>
      </c>
      <c r="E34" s="24" t="s">
        <v>20</v>
      </c>
      <c r="F34" s="31" t="s">
        <v>127</v>
      </c>
      <c r="G34" s="22" t="s">
        <v>21</v>
      </c>
      <c r="H34" s="24" t="s">
        <v>97</v>
      </c>
      <c r="I34" s="32" t="s">
        <v>109</v>
      </c>
      <c r="J34" s="31">
        <v>100</v>
      </c>
      <c r="K34" s="24" t="s">
        <v>24</v>
      </c>
      <c r="L34" s="31">
        <v>20</v>
      </c>
      <c r="M34" s="37" t="s">
        <v>121</v>
      </c>
      <c r="N34" s="22" t="s">
        <v>26</v>
      </c>
      <c r="O34" s="37" t="s">
        <v>118</v>
      </c>
      <c r="P34" s="34"/>
    </row>
    <row r="35" spans="1:16" ht="41.1" customHeight="1">
      <c r="A35" s="21">
        <v>32</v>
      </c>
      <c r="B35" s="22" t="s">
        <v>17</v>
      </c>
      <c r="C35" s="32" t="s">
        <v>128</v>
      </c>
      <c r="D35" s="22" t="s">
        <v>102</v>
      </c>
      <c r="E35" s="24" t="s">
        <v>20</v>
      </c>
      <c r="F35" s="31" t="s">
        <v>129</v>
      </c>
      <c r="G35" s="22" t="s">
        <v>21</v>
      </c>
      <c r="H35" s="24" t="s">
        <v>97</v>
      </c>
      <c r="I35" s="32" t="s">
        <v>130</v>
      </c>
      <c r="J35" s="31">
        <v>100</v>
      </c>
      <c r="K35" s="24" t="s">
        <v>24</v>
      </c>
      <c r="L35" s="31">
        <v>50</v>
      </c>
      <c r="M35" s="37" t="s">
        <v>121</v>
      </c>
      <c r="N35" s="22" t="s">
        <v>26</v>
      </c>
      <c r="O35" s="37" t="s">
        <v>118</v>
      </c>
      <c r="P35" s="34"/>
    </row>
    <row r="36" spans="1:16" ht="41.1" customHeight="1">
      <c r="A36" s="21">
        <v>33</v>
      </c>
      <c r="B36" s="22" t="s">
        <v>17</v>
      </c>
      <c r="C36" s="32" t="s">
        <v>131</v>
      </c>
      <c r="D36" s="22" t="s">
        <v>102</v>
      </c>
      <c r="E36" s="24" t="s">
        <v>20</v>
      </c>
      <c r="F36" s="31" t="s">
        <v>132</v>
      </c>
      <c r="G36" s="22" t="s">
        <v>21</v>
      </c>
      <c r="H36" s="24" t="s">
        <v>97</v>
      </c>
      <c r="I36" s="32" t="s">
        <v>130</v>
      </c>
      <c r="J36" s="31">
        <v>100</v>
      </c>
      <c r="K36" s="24" t="s">
        <v>24</v>
      </c>
      <c r="L36" s="31">
        <v>50</v>
      </c>
      <c r="M36" s="37" t="s">
        <v>121</v>
      </c>
      <c r="N36" s="22" t="s">
        <v>26</v>
      </c>
      <c r="O36" s="37" t="s">
        <v>118</v>
      </c>
      <c r="P36" s="34"/>
    </row>
    <row r="37" spans="1:16" ht="41.1" customHeight="1">
      <c r="A37" s="21">
        <v>34</v>
      </c>
      <c r="B37" s="22" t="s">
        <v>17</v>
      </c>
      <c r="C37" s="32" t="s">
        <v>133</v>
      </c>
      <c r="D37" s="22" t="s">
        <v>19</v>
      </c>
      <c r="E37" s="24" t="s">
        <v>20</v>
      </c>
      <c r="F37" s="31" t="s">
        <v>134</v>
      </c>
      <c r="G37" s="22" t="s">
        <v>21</v>
      </c>
      <c r="H37" s="24" t="s">
        <v>97</v>
      </c>
      <c r="I37" s="37" t="s">
        <v>135</v>
      </c>
      <c r="J37" s="31">
        <v>100</v>
      </c>
      <c r="K37" s="24" t="s">
        <v>24</v>
      </c>
      <c r="L37" s="31">
        <v>10</v>
      </c>
      <c r="M37" s="37" t="s">
        <v>136</v>
      </c>
      <c r="N37" s="22" t="s">
        <v>26</v>
      </c>
      <c r="O37" s="37" t="s">
        <v>137</v>
      </c>
      <c r="P37" s="34"/>
    </row>
    <row r="38" spans="1:16" ht="41.1" customHeight="1">
      <c r="A38" s="21">
        <v>35</v>
      </c>
      <c r="B38" s="22" t="s">
        <v>17</v>
      </c>
      <c r="C38" s="32" t="s">
        <v>138</v>
      </c>
      <c r="D38" s="22" t="s">
        <v>102</v>
      </c>
      <c r="E38" s="24" t="s">
        <v>20</v>
      </c>
      <c r="F38" s="31" t="s">
        <v>139</v>
      </c>
      <c r="G38" s="22" t="s">
        <v>21</v>
      </c>
      <c r="H38" s="24" t="s">
        <v>97</v>
      </c>
      <c r="I38" s="37" t="s">
        <v>135</v>
      </c>
      <c r="J38" s="31">
        <v>100</v>
      </c>
      <c r="K38" s="24" t="s">
        <v>24</v>
      </c>
      <c r="L38" s="31">
        <v>10</v>
      </c>
      <c r="M38" s="37" t="s">
        <v>136</v>
      </c>
      <c r="N38" s="22" t="s">
        <v>26</v>
      </c>
      <c r="O38" s="37" t="s">
        <v>137</v>
      </c>
      <c r="P38" s="34"/>
    </row>
    <row r="39" spans="1:16" ht="41.1" customHeight="1">
      <c r="A39" s="21">
        <v>36</v>
      </c>
      <c r="B39" s="22" t="s">
        <v>17</v>
      </c>
      <c r="C39" s="32" t="s">
        <v>140</v>
      </c>
      <c r="D39" s="22" t="s">
        <v>102</v>
      </c>
      <c r="E39" s="24" t="s">
        <v>20</v>
      </c>
      <c r="F39" s="31" t="s">
        <v>141</v>
      </c>
      <c r="G39" s="22" t="s">
        <v>21</v>
      </c>
      <c r="H39" s="24" t="s">
        <v>97</v>
      </c>
      <c r="I39" s="32" t="s">
        <v>130</v>
      </c>
      <c r="J39" s="31">
        <v>100</v>
      </c>
      <c r="K39" s="24" t="s">
        <v>24</v>
      </c>
      <c r="L39" s="31">
        <v>50</v>
      </c>
      <c r="M39" s="37" t="s">
        <v>121</v>
      </c>
      <c r="N39" s="22" t="s">
        <v>26</v>
      </c>
      <c r="O39" s="37" t="s">
        <v>142</v>
      </c>
      <c r="P39" s="34"/>
    </row>
    <row r="40" spans="1:16" ht="41.1" customHeight="1">
      <c r="A40" s="21">
        <v>37</v>
      </c>
      <c r="B40" s="22" t="s">
        <v>17</v>
      </c>
      <c r="C40" s="32" t="s">
        <v>143</v>
      </c>
      <c r="D40" s="22" t="s">
        <v>102</v>
      </c>
      <c r="E40" s="24" t="s">
        <v>20</v>
      </c>
      <c r="F40" s="31" t="s">
        <v>144</v>
      </c>
      <c r="G40" s="22" t="s">
        <v>21</v>
      </c>
      <c r="H40" s="24" t="s">
        <v>97</v>
      </c>
      <c r="I40" s="32" t="s">
        <v>130</v>
      </c>
      <c r="J40" s="31">
        <v>100</v>
      </c>
      <c r="K40" s="24" t="s">
        <v>24</v>
      </c>
      <c r="L40" s="31">
        <v>50</v>
      </c>
      <c r="M40" s="37" t="s">
        <v>121</v>
      </c>
      <c r="N40" s="22" t="s">
        <v>26</v>
      </c>
      <c r="O40" s="37" t="s">
        <v>118</v>
      </c>
      <c r="P40" s="34"/>
    </row>
    <row r="41" spans="1:16" ht="41.1" customHeight="1">
      <c r="A41" s="21">
        <v>38</v>
      </c>
      <c r="B41" s="22" t="s">
        <v>17</v>
      </c>
      <c r="C41" s="32" t="s">
        <v>145</v>
      </c>
      <c r="D41" s="22" t="s">
        <v>102</v>
      </c>
      <c r="E41" s="24" t="s">
        <v>20</v>
      </c>
      <c r="F41" s="31" t="s">
        <v>146</v>
      </c>
      <c r="G41" s="22" t="s">
        <v>21</v>
      </c>
      <c r="H41" s="24" t="s">
        <v>97</v>
      </c>
      <c r="I41" s="32" t="s">
        <v>130</v>
      </c>
      <c r="J41" s="31">
        <v>100</v>
      </c>
      <c r="K41" s="24" t="s">
        <v>24</v>
      </c>
      <c r="L41" s="31">
        <v>50</v>
      </c>
      <c r="M41" s="37" t="s">
        <v>121</v>
      </c>
      <c r="N41" s="22" t="s">
        <v>26</v>
      </c>
      <c r="O41" s="37" t="s">
        <v>118</v>
      </c>
      <c r="P41" s="34"/>
    </row>
    <row r="42" spans="1:16" ht="41.1" customHeight="1">
      <c r="A42" s="21">
        <v>39</v>
      </c>
      <c r="B42" s="22" t="s">
        <v>17</v>
      </c>
      <c r="C42" s="32" t="s">
        <v>147</v>
      </c>
      <c r="D42" s="22" t="s">
        <v>102</v>
      </c>
      <c r="E42" s="24" t="s">
        <v>20</v>
      </c>
      <c r="F42" s="31" t="s">
        <v>148</v>
      </c>
      <c r="G42" s="22" t="s">
        <v>21</v>
      </c>
      <c r="H42" s="24" t="s">
        <v>97</v>
      </c>
      <c r="I42" s="32" t="s">
        <v>130</v>
      </c>
      <c r="J42" s="31">
        <v>100</v>
      </c>
      <c r="K42" s="24" t="s">
        <v>24</v>
      </c>
      <c r="L42" s="31">
        <v>50</v>
      </c>
      <c r="M42" s="37" t="s">
        <v>121</v>
      </c>
      <c r="N42" s="22" t="s">
        <v>26</v>
      </c>
      <c r="O42" s="37" t="s">
        <v>118</v>
      </c>
      <c r="P42" s="34"/>
    </row>
    <row r="43" spans="1:16" ht="41.1" customHeight="1">
      <c r="A43" s="21">
        <v>40</v>
      </c>
      <c r="B43" s="22" t="s">
        <v>17</v>
      </c>
      <c r="C43" s="32" t="s">
        <v>149</v>
      </c>
      <c r="D43" s="22" t="s">
        <v>102</v>
      </c>
      <c r="E43" s="24" t="s">
        <v>20</v>
      </c>
      <c r="F43" s="31" t="s">
        <v>150</v>
      </c>
      <c r="G43" s="22" t="s">
        <v>21</v>
      </c>
      <c r="H43" s="24" t="s">
        <v>97</v>
      </c>
      <c r="I43" s="32" t="s">
        <v>130</v>
      </c>
      <c r="J43" s="31">
        <v>100</v>
      </c>
      <c r="K43" s="24" t="s">
        <v>24</v>
      </c>
      <c r="L43" s="31">
        <v>50</v>
      </c>
      <c r="M43" s="37" t="s">
        <v>121</v>
      </c>
      <c r="N43" s="22" t="s">
        <v>26</v>
      </c>
      <c r="O43" s="37" t="s">
        <v>118</v>
      </c>
      <c r="P43" s="34"/>
    </row>
    <row r="44" spans="1:16" ht="41.1" customHeight="1">
      <c r="A44" s="21">
        <v>41</v>
      </c>
      <c r="B44" s="22" t="s">
        <v>17</v>
      </c>
      <c r="C44" s="32" t="s">
        <v>151</v>
      </c>
      <c r="D44" s="22" t="s">
        <v>102</v>
      </c>
      <c r="E44" s="24" t="s">
        <v>20</v>
      </c>
      <c r="F44" s="31" t="s">
        <v>152</v>
      </c>
      <c r="G44" s="22" t="s">
        <v>21</v>
      </c>
      <c r="H44" s="24" t="s">
        <v>97</v>
      </c>
      <c r="I44" s="32" t="s">
        <v>153</v>
      </c>
      <c r="J44" s="31">
        <v>100</v>
      </c>
      <c r="K44" s="24" t="s">
        <v>24</v>
      </c>
      <c r="L44" s="31">
        <v>50</v>
      </c>
      <c r="M44" s="37" t="s">
        <v>154</v>
      </c>
      <c r="N44" s="22" t="s">
        <v>26</v>
      </c>
      <c r="O44" s="37" t="s">
        <v>155</v>
      </c>
      <c r="P44" s="34"/>
    </row>
    <row r="45" spans="1:16" ht="41.1" customHeight="1">
      <c r="A45" s="21">
        <v>42</v>
      </c>
      <c r="B45" s="22" t="s">
        <v>17</v>
      </c>
      <c r="C45" s="32" t="s">
        <v>156</v>
      </c>
      <c r="D45" s="22" t="s">
        <v>102</v>
      </c>
      <c r="E45" s="24" t="s">
        <v>20</v>
      </c>
      <c r="F45" s="31" t="s">
        <v>157</v>
      </c>
      <c r="G45" s="22" t="s">
        <v>21</v>
      </c>
      <c r="H45" s="24" t="s">
        <v>97</v>
      </c>
      <c r="I45" s="32" t="s">
        <v>130</v>
      </c>
      <c r="J45" s="31">
        <v>100</v>
      </c>
      <c r="K45" s="24" t="s">
        <v>24</v>
      </c>
      <c r="L45" s="31">
        <v>50</v>
      </c>
      <c r="M45" s="37" t="s">
        <v>121</v>
      </c>
      <c r="N45" s="22" t="s">
        <v>26</v>
      </c>
      <c r="O45" s="37" t="s">
        <v>118</v>
      </c>
      <c r="P45" s="34"/>
    </row>
    <row r="46" spans="1:16" ht="41.1" customHeight="1">
      <c r="A46" s="21">
        <v>43</v>
      </c>
      <c r="B46" s="22" t="s">
        <v>17</v>
      </c>
      <c r="C46" s="32" t="s">
        <v>158</v>
      </c>
      <c r="D46" s="22" t="s">
        <v>102</v>
      </c>
      <c r="E46" s="24" t="s">
        <v>20</v>
      </c>
      <c r="F46" s="31" t="s">
        <v>159</v>
      </c>
      <c r="G46" s="22" t="s">
        <v>21</v>
      </c>
      <c r="H46" s="24" t="s">
        <v>97</v>
      </c>
      <c r="I46" s="32" t="s">
        <v>130</v>
      </c>
      <c r="J46" s="31">
        <v>100</v>
      </c>
      <c r="K46" s="24" t="s">
        <v>24</v>
      </c>
      <c r="L46" s="31">
        <v>50</v>
      </c>
      <c r="M46" s="37" t="s">
        <v>121</v>
      </c>
      <c r="N46" s="22" t="s">
        <v>26</v>
      </c>
      <c r="O46" s="37" t="s">
        <v>118</v>
      </c>
      <c r="P46" s="34"/>
    </row>
    <row r="47" spans="1:16" ht="41.1" customHeight="1">
      <c r="A47" s="21">
        <v>44</v>
      </c>
      <c r="B47" s="22" t="s">
        <v>17</v>
      </c>
      <c r="C47" s="32" t="s">
        <v>160</v>
      </c>
      <c r="D47" s="22" t="s">
        <v>102</v>
      </c>
      <c r="E47" s="24" t="s">
        <v>20</v>
      </c>
      <c r="F47" s="31" t="s">
        <v>161</v>
      </c>
      <c r="G47" s="22" t="s">
        <v>21</v>
      </c>
      <c r="H47" s="24" t="s">
        <v>97</v>
      </c>
      <c r="I47" s="32" t="s">
        <v>130</v>
      </c>
      <c r="J47" s="31">
        <v>100</v>
      </c>
      <c r="K47" s="24" t="s">
        <v>24</v>
      </c>
      <c r="L47" s="31">
        <v>50</v>
      </c>
      <c r="M47" s="37" t="s">
        <v>121</v>
      </c>
      <c r="N47" s="22" t="s">
        <v>26</v>
      </c>
      <c r="O47" s="37" t="s">
        <v>118</v>
      </c>
      <c r="P47" s="34"/>
    </row>
    <row r="48" spans="1:16" ht="41.1" customHeight="1">
      <c r="A48" s="21">
        <v>45</v>
      </c>
      <c r="B48" s="22" t="s">
        <v>17</v>
      </c>
      <c r="C48" s="32" t="s">
        <v>162</v>
      </c>
      <c r="D48" s="22" t="s">
        <v>102</v>
      </c>
      <c r="E48" s="24" t="s">
        <v>20</v>
      </c>
      <c r="F48" s="31" t="s">
        <v>163</v>
      </c>
      <c r="G48" s="22" t="s">
        <v>21</v>
      </c>
      <c r="H48" s="24" t="s">
        <v>97</v>
      </c>
      <c r="I48" s="32" t="s">
        <v>130</v>
      </c>
      <c r="J48" s="31">
        <v>100</v>
      </c>
      <c r="K48" s="24" t="s">
        <v>24</v>
      </c>
      <c r="L48" s="31">
        <v>50</v>
      </c>
      <c r="M48" s="37" t="s">
        <v>121</v>
      </c>
      <c r="N48" s="22" t="s">
        <v>26</v>
      </c>
      <c r="O48" s="37" t="s">
        <v>118</v>
      </c>
      <c r="P48" s="34"/>
    </row>
    <row r="49" spans="1:16" ht="41.1" customHeight="1">
      <c r="A49" s="21">
        <v>46</v>
      </c>
      <c r="B49" s="22" t="s">
        <v>17</v>
      </c>
      <c r="C49" s="32" t="s">
        <v>164</v>
      </c>
      <c r="D49" s="22" t="s">
        <v>102</v>
      </c>
      <c r="E49" s="24" t="s">
        <v>20</v>
      </c>
      <c r="F49" s="31" t="s">
        <v>165</v>
      </c>
      <c r="G49" s="22" t="s">
        <v>21</v>
      </c>
      <c r="H49" s="24" t="s">
        <v>97</v>
      </c>
      <c r="I49" s="32" t="s">
        <v>130</v>
      </c>
      <c r="J49" s="31">
        <v>100</v>
      </c>
      <c r="K49" s="24" t="s">
        <v>24</v>
      </c>
      <c r="L49" s="31">
        <v>50</v>
      </c>
      <c r="M49" s="37" t="s">
        <v>121</v>
      </c>
      <c r="N49" s="22" t="s">
        <v>26</v>
      </c>
      <c r="O49" s="37" t="s">
        <v>118</v>
      </c>
      <c r="P49" s="34"/>
    </row>
    <row r="50" spans="1:16" ht="41.1" customHeight="1">
      <c r="A50" s="21">
        <v>47</v>
      </c>
      <c r="B50" s="22" t="s">
        <v>17</v>
      </c>
      <c r="C50" s="32" t="s">
        <v>166</v>
      </c>
      <c r="D50" s="22" t="s">
        <v>102</v>
      </c>
      <c r="E50" s="24" t="s">
        <v>20</v>
      </c>
      <c r="F50" s="31" t="s">
        <v>167</v>
      </c>
      <c r="G50" s="22" t="s">
        <v>21</v>
      </c>
      <c r="H50" s="24" t="s">
        <v>97</v>
      </c>
      <c r="I50" s="32" t="s">
        <v>130</v>
      </c>
      <c r="J50" s="31">
        <v>100</v>
      </c>
      <c r="K50" s="24" t="s">
        <v>24</v>
      </c>
      <c r="L50" s="31">
        <v>50</v>
      </c>
      <c r="M50" s="37" t="s">
        <v>121</v>
      </c>
      <c r="N50" s="22" t="s">
        <v>26</v>
      </c>
      <c r="O50" s="37" t="s">
        <v>118</v>
      </c>
      <c r="P50" s="34"/>
    </row>
    <row r="51" spans="1:16" ht="41.1" customHeight="1">
      <c r="A51" s="21">
        <v>48</v>
      </c>
      <c r="B51" s="22" t="s">
        <v>17</v>
      </c>
      <c r="C51" s="32" t="s">
        <v>168</v>
      </c>
      <c r="D51" s="22" t="s">
        <v>19</v>
      </c>
      <c r="E51" s="24" t="s">
        <v>20</v>
      </c>
      <c r="F51" s="31" t="s">
        <v>169</v>
      </c>
      <c r="G51" s="22" t="s">
        <v>21</v>
      </c>
      <c r="H51" s="24" t="s">
        <v>97</v>
      </c>
      <c r="I51" s="37" t="s">
        <v>135</v>
      </c>
      <c r="J51" s="31">
        <v>100</v>
      </c>
      <c r="K51" s="24" t="s">
        <v>24</v>
      </c>
      <c r="L51" s="31">
        <v>10</v>
      </c>
      <c r="M51" s="37" t="s">
        <v>110</v>
      </c>
      <c r="N51" s="22" t="s">
        <v>26</v>
      </c>
      <c r="O51" s="37" t="s">
        <v>170</v>
      </c>
      <c r="P51" s="34"/>
    </row>
    <row r="52" spans="1:16" ht="41.1" customHeight="1">
      <c r="A52" s="21">
        <v>49</v>
      </c>
      <c r="B52" s="22" t="s">
        <v>17</v>
      </c>
      <c r="C52" s="32" t="s">
        <v>171</v>
      </c>
      <c r="D52" s="22" t="s">
        <v>102</v>
      </c>
      <c r="E52" s="24" t="s">
        <v>20</v>
      </c>
      <c r="F52" s="31" t="s">
        <v>172</v>
      </c>
      <c r="G52" s="22" t="s">
        <v>21</v>
      </c>
      <c r="H52" s="24" t="s">
        <v>97</v>
      </c>
      <c r="I52" s="37" t="s">
        <v>135</v>
      </c>
      <c r="J52" s="31">
        <v>10</v>
      </c>
      <c r="K52" s="24" t="s">
        <v>24</v>
      </c>
      <c r="L52" s="31">
        <v>10</v>
      </c>
      <c r="M52" s="37" t="s">
        <v>135</v>
      </c>
      <c r="N52" s="22" t="s">
        <v>26</v>
      </c>
      <c r="O52" s="37" t="s">
        <v>173</v>
      </c>
      <c r="P52" s="34"/>
    </row>
    <row r="53" spans="1:16" ht="41.1" customHeight="1">
      <c r="A53" s="21">
        <v>50</v>
      </c>
      <c r="B53" s="22" t="s">
        <v>17</v>
      </c>
      <c r="C53" s="32" t="s">
        <v>174</v>
      </c>
      <c r="D53" s="22" t="s">
        <v>102</v>
      </c>
      <c r="E53" s="24" t="s">
        <v>20</v>
      </c>
      <c r="F53" s="31" t="s">
        <v>175</v>
      </c>
      <c r="G53" s="22" t="s">
        <v>21</v>
      </c>
      <c r="H53" s="24" t="s">
        <v>97</v>
      </c>
      <c r="I53" s="32" t="s">
        <v>176</v>
      </c>
      <c r="J53" s="31">
        <v>10</v>
      </c>
      <c r="K53" s="24" t="s">
        <v>24</v>
      </c>
      <c r="L53" s="31">
        <v>10</v>
      </c>
      <c r="M53" s="37" t="s">
        <v>117</v>
      </c>
      <c r="N53" s="22" t="s">
        <v>26</v>
      </c>
      <c r="O53" s="37" t="s">
        <v>177</v>
      </c>
      <c r="P53" s="34"/>
    </row>
    <row r="54" spans="1:16" ht="41.1" customHeight="1">
      <c r="A54" s="21">
        <v>51</v>
      </c>
      <c r="B54" s="22" t="s">
        <v>17</v>
      </c>
      <c r="C54" s="32" t="s">
        <v>178</v>
      </c>
      <c r="D54" s="22" t="s">
        <v>102</v>
      </c>
      <c r="E54" s="24" t="s">
        <v>20</v>
      </c>
      <c r="F54" s="31" t="s">
        <v>179</v>
      </c>
      <c r="G54" s="22" t="s">
        <v>21</v>
      </c>
      <c r="H54" s="24" t="s">
        <v>97</v>
      </c>
      <c r="I54" s="32" t="s">
        <v>176</v>
      </c>
      <c r="J54" s="31">
        <v>10</v>
      </c>
      <c r="K54" s="24" t="s">
        <v>24</v>
      </c>
      <c r="L54" s="31">
        <v>10</v>
      </c>
      <c r="M54" s="37" t="s">
        <v>117</v>
      </c>
      <c r="N54" s="22" t="s">
        <v>26</v>
      </c>
      <c r="O54" s="37" t="s">
        <v>177</v>
      </c>
      <c r="P54" s="34"/>
    </row>
    <row r="55" spans="1:16" ht="41.1" customHeight="1">
      <c r="A55" s="21">
        <v>52</v>
      </c>
      <c r="B55" s="22" t="s">
        <v>17</v>
      </c>
      <c r="C55" s="32" t="s">
        <v>180</v>
      </c>
      <c r="D55" s="22" t="s">
        <v>102</v>
      </c>
      <c r="E55" s="24" t="s">
        <v>20</v>
      </c>
      <c r="F55" s="31" t="s">
        <v>181</v>
      </c>
      <c r="G55" s="22" t="s">
        <v>21</v>
      </c>
      <c r="H55" s="24" t="s">
        <v>97</v>
      </c>
      <c r="I55" s="32" t="s">
        <v>176</v>
      </c>
      <c r="J55" s="31">
        <v>10</v>
      </c>
      <c r="K55" s="24" t="s">
        <v>24</v>
      </c>
      <c r="L55" s="31">
        <v>10</v>
      </c>
      <c r="M55" s="37" t="s">
        <v>117</v>
      </c>
      <c r="N55" s="22" t="s">
        <v>26</v>
      </c>
      <c r="O55" s="37" t="s">
        <v>177</v>
      </c>
      <c r="P55" s="34"/>
    </row>
    <row r="56" spans="1:16" ht="41.1" customHeight="1">
      <c r="A56" s="21">
        <v>53</v>
      </c>
      <c r="B56" s="22" t="s">
        <v>17</v>
      </c>
      <c r="C56" s="32" t="s">
        <v>182</v>
      </c>
      <c r="D56" s="22" t="s">
        <v>102</v>
      </c>
      <c r="E56" s="24" t="s">
        <v>20</v>
      </c>
      <c r="F56" s="31" t="s">
        <v>183</v>
      </c>
      <c r="G56" s="22" t="s">
        <v>21</v>
      </c>
      <c r="H56" s="24" t="s">
        <v>97</v>
      </c>
      <c r="I56" s="32" t="s">
        <v>176</v>
      </c>
      <c r="J56" s="31">
        <v>10</v>
      </c>
      <c r="K56" s="24" t="s">
        <v>24</v>
      </c>
      <c r="L56" s="31">
        <v>6</v>
      </c>
      <c r="M56" s="37" t="s">
        <v>117</v>
      </c>
      <c r="N56" s="22" t="s">
        <v>26</v>
      </c>
      <c r="O56" s="37" t="s">
        <v>184</v>
      </c>
      <c r="P56" s="34"/>
    </row>
    <row r="57" spans="1:16" ht="41.1" customHeight="1">
      <c r="A57" s="21">
        <v>54</v>
      </c>
      <c r="B57" s="22" t="s">
        <v>17</v>
      </c>
      <c r="C57" s="32" t="s">
        <v>185</v>
      </c>
      <c r="D57" s="22" t="s">
        <v>102</v>
      </c>
      <c r="E57" s="24" t="s">
        <v>20</v>
      </c>
      <c r="F57" s="31" t="s">
        <v>186</v>
      </c>
      <c r="G57" s="22" t="s">
        <v>21</v>
      </c>
      <c r="H57" s="24" t="s">
        <v>97</v>
      </c>
      <c r="I57" s="32" t="s">
        <v>176</v>
      </c>
      <c r="J57" s="31">
        <v>10</v>
      </c>
      <c r="K57" s="24" t="s">
        <v>24</v>
      </c>
      <c r="L57" s="31">
        <v>8</v>
      </c>
      <c r="M57" s="37" t="s">
        <v>117</v>
      </c>
      <c r="N57" s="22" t="s">
        <v>26</v>
      </c>
      <c r="O57" s="37" t="s">
        <v>187</v>
      </c>
      <c r="P57" s="34"/>
    </row>
    <row r="58" spans="1:16" ht="41.1" customHeight="1">
      <c r="A58" s="21">
        <v>55</v>
      </c>
      <c r="B58" s="22" t="s">
        <v>17</v>
      </c>
      <c r="C58" s="32" t="s">
        <v>188</v>
      </c>
      <c r="D58" s="22" t="s">
        <v>102</v>
      </c>
      <c r="E58" s="24" t="s">
        <v>20</v>
      </c>
      <c r="F58" s="31" t="s">
        <v>189</v>
      </c>
      <c r="G58" s="22" t="s">
        <v>21</v>
      </c>
      <c r="H58" s="24" t="s">
        <v>97</v>
      </c>
      <c r="I58" s="32" t="s">
        <v>176</v>
      </c>
      <c r="J58" s="31">
        <v>10</v>
      </c>
      <c r="K58" s="24" t="s">
        <v>24</v>
      </c>
      <c r="L58" s="31">
        <v>8</v>
      </c>
      <c r="M58" s="37" t="s">
        <v>117</v>
      </c>
      <c r="N58" s="22" t="s">
        <v>26</v>
      </c>
      <c r="O58" s="37" t="s">
        <v>187</v>
      </c>
      <c r="P58" s="34"/>
    </row>
    <row r="59" spans="1:16" ht="41.1" customHeight="1">
      <c r="A59" s="21">
        <v>56</v>
      </c>
      <c r="B59" s="22" t="s">
        <v>17</v>
      </c>
      <c r="C59" s="32" t="s">
        <v>190</v>
      </c>
      <c r="D59" s="22" t="s">
        <v>102</v>
      </c>
      <c r="E59" s="24" t="s">
        <v>20</v>
      </c>
      <c r="F59" s="31" t="s">
        <v>191</v>
      </c>
      <c r="G59" s="22" t="s">
        <v>21</v>
      </c>
      <c r="H59" s="24" t="s">
        <v>97</v>
      </c>
      <c r="I59" s="32" t="s">
        <v>176</v>
      </c>
      <c r="J59" s="31">
        <v>10</v>
      </c>
      <c r="K59" s="24" t="s">
        <v>24</v>
      </c>
      <c r="L59" s="31">
        <v>8</v>
      </c>
      <c r="M59" s="37" t="s">
        <v>117</v>
      </c>
      <c r="N59" s="22" t="s">
        <v>26</v>
      </c>
      <c r="O59" s="37" t="s">
        <v>187</v>
      </c>
      <c r="P59" s="34"/>
    </row>
    <row r="60" spans="1:16" ht="41.1" customHeight="1">
      <c r="A60" s="21">
        <v>57</v>
      </c>
      <c r="B60" s="22" t="s">
        <v>17</v>
      </c>
      <c r="C60" s="32" t="s">
        <v>192</v>
      </c>
      <c r="D60" s="22" t="s">
        <v>102</v>
      </c>
      <c r="E60" s="24" t="s">
        <v>20</v>
      </c>
      <c r="F60" s="31" t="s">
        <v>193</v>
      </c>
      <c r="G60" s="22" t="s">
        <v>21</v>
      </c>
      <c r="H60" s="24" t="s">
        <v>97</v>
      </c>
      <c r="I60" s="32" t="s">
        <v>176</v>
      </c>
      <c r="J60" s="31">
        <v>10</v>
      </c>
      <c r="K60" s="24" t="s">
        <v>24</v>
      </c>
      <c r="L60" s="31">
        <v>8</v>
      </c>
      <c r="M60" s="37" t="s">
        <v>117</v>
      </c>
      <c r="N60" s="22" t="s">
        <v>26</v>
      </c>
      <c r="O60" s="37" t="s">
        <v>187</v>
      </c>
      <c r="P60" s="34"/>
    </row>
    <row r="61" spans="1:16" ht="41.1" customHeight="1">
      <c r="A61" s="21">
        <v>58</v>
      </c>
      <c r="B61" s="22" t="s">
        <v>17</v>
      </c>
      <c r="C61" s="32" t="s">
        <v>194</v>
      </c>
      <c r="D61" s="22" t="s">
        <v>102</v>
      </c>
      <c r="E61" s="24" t="s">
        <v>20</v>
      </c>
      <c r="F61" s="31" t="s">
        <v>195</v>
      </c>
      <c r="G61" s="22" t="s">
        <v>21</v>
      </c>
      <c r="H61" s="24" t="s">
        <v>97</v>
      </c>
      <c r="I61" s="32" t="s">
        <v>176</v>
      </c>
      <c r="J61" s="31">
        <v>10</v>
      </c>
      <c r="K61" s="24" t="s">
        <v>24</v>
      </c>
      <c r="L61" s="31">
        <v>5</v>
      </c>
      <c r="M61" s="37" t="s">
        <v>117</v>
      </c>
      <c r="N61" s="22" t="s">
        <v>26</v>
      </c>
      <c r="O61" s="37" t="s">
        <v>196</v>
      </c>
      <c r="P61" s="34"/>
    </row>
    <row r="62" spans="1:16" ht="33" customHeight="1">
      <c r="A62" s="48" t="s">
        <v>197</v>
      </c>
      <c r="B62" s="48"/>
      <c r="C62" s="48"/>
      <c r="D62" s="33"/>
      <c r="E62" s="34"/>
      <c r="F62" s="34"/>
      <c r="G62" s="34"/>
      <c r="H62" s="34"/>
      <c r="I62" s="37"/>
      <c r="J62" s="43">
        <f>SUM(J4:J61)</f>
        <v>11570.999999999998</v>
      </c>
      <c r="K62" s="43"/>
      <c r="L62" s="43"/>
      <c r="M62" s="37"/>
      <c r="N62" s="33"/>
      <c r="O62" s="37"/>
      <c r="P62" s="44"/>
    </row>
  </sheetData>
  <sheetProtection formatCells="0" formatColumns="0" formatRows="0" insertColumns="0" insertRows="0" insertHyperlinks="0" deleteColumns="0" deleteRows="0" selectLockedCells="1" sort="0" autoFilter="0" pivotTables="0"/>
  <autoFilter ref="A1:P62"/>
  <mergeCells count="3">
    <mergeCell ref="A1:P1"/>
    <mergeCell ref="O2:P2"/>
    <mergeCell ref="A62:C62"/>
  </mergeCells>
  <phoneticPr fontId="6" type="noConversion"/>
  <dataValidations count="2">
    <dataValidation type="list" allowBlank="1" showInputMessage="1" showErrorMessage="1" sqref="D4 D5 D8 D16 D19 D26 D27 D6:D7 D9:D15 D17:D18 D20:D25 D28:D29 D30:D61">
      <formula1>"产业扶贫项目,就业扶贫项目,公益岗位项目,教育扶贫项目,健康扶贫项目,危房改造项目,金融扶贫项目,生活条件改善项目,综合保障性扶贫项目,村基础设施项目,村公共服务项目,项目管理费"</formula1>
    </dataValidation>
    <dataValidation type="list" allowBlank="1" showInputMessage="1" showErrorMessage="1" sqref="N4 N5 N8 N16 N19 N26 N27 N34 N51 N61 N6:N7 N9:N15 N17:N18 N20:N25 N28:N29 N30:N33 N35:N50 N52:N60">
      <formula1>"是,否"</formula1>
    </dataValidation>
  </dataValidations>
  <printOptions horizontalCentered="1" verticalCentered="1"/>
  <pageMargins left="0.43263888888888902" right="0.43263888888888902" top="0.47152777777777799" bottom="0.55000000000000004" header="0.31388888888888899" footer="0.35416666666666702"/>
  <pageSetup paperSize="9" scale="59" fitToHeight="0" orientation="landscape" useFirstPageNumber="1" r:id="rId1"/>
  <headerFooter alignWithMargins="0"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6"/>
  <sheetViews>
    <sheetView workbookViewId="0">
      <selection activeCell="X12" sqref="X12"/>
    </sheetView>
  </sheetViews>
  <sheetFormatPr defaultColWidth="9" defaultRowHeight="13.5"/>
  <cols>
    <col min="1" max="1" width="6" style="2" customWidth="1"/>
    <col min="2" max="2" width="4.875" style="1" customWidth="1"/>
    <col min="3" max="3" width="7.625" style="1" customWidth="1"/>
    <col min="4" max="4" width="4.875" style="1" customWidth="1"/>
    <col min="5" max="5" width="7.75" style="1" customWidth="1"/>
    <col min="6" max="6" width="4.875" style="1" customWidth="1"/>
    <col min="7" max="7" width="6.5" style="1" customWidth="1"/>
    <col min="8" max="9" width="4.875" style="1" customWidth="1"/>
    <col min="10" max="16" width="5.75" style="1" customWidth="1"/>
    <col min="17" max="17" width="6.75" style="1" customWidth="1"/>
    <col min="18" max="19" width="5.75" style="1" customWidth="1"/>
    <col min="20" max="20" width="4.875" style="1" customWidth="1"/>
    <col min="21" max="21" width="7.75" style="1" customWidth="1"/>
    <col min="22" max="22" width="4.875" style="1" customWidth="1"/>
    <col min="23" max="23" width="6.125" style="1" customWidth="1"/>
    <col min="24" max="24" width="4.625" style="1" customWidth="1"/>
    <col min="25" max="25" width="7.125" style="1" customWidth="1"/>
    <col min="26" max="29" width="4.875" style="1" customWidth="1"/>
    <col min="30" max="30" width="6.625" style="1" customWidth="1"/>
    <col min="31" max="16384" width="9" style="1"/>
  </cols>
  <sheetData>
    <row r="1" spans="1:29" ht="36" customHeight="1">
      <c r="A1" s="49" t="s">
        <v>198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</row>
    <row r="2" spans="1:29">
      <c r="A2" s="51" t="s">
        <v>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</row>
    <row r="3" spans="1:29" ht="42.95" customHeight="1">
      <c r="A3" s="53" t="s">
        <v>2</v>
      </c>
      <c r="B3" s="52" t="s">
        <v>199</v>
      </c>
      <c r="C3" s="52"/>
      <c r="D3" s="52" t="s">
        <v>19</v>
      </c>
      <c r="E3" s="52"/>
      <c r="F3" s="52" t="s">
        <v>200</v>
      </c>
      <c r="G3" s="52"/>
      <c r="H3" s="52" t="s">
        <v>201</v>
      </c>
      <c r="I3" s="52"/>
      <c r="J3" s="52" t="s">
        <v>63</v>
      </c>
      <c r="K3" s="52"/>
      <c r="L3" s="52" t="s">
        <v>66</v>
      </c>
      <c r="M3" s="52"/>
      <c r="N3" s="52" t="s">
        <v>202</v>
      </c>
      <c r="O3" s="52"/>
      <c r="P3" s="52" t="s">
        <v>203</v>
      </c>
      <c r="Q3" s="52"/>
      <c r="R3" s="52" t="s">
        <v>72</v>
      </c>
      <c r="S3" s="52"/>
      <c r="T3" s="52" t="s">
        <v>78</v>
      </c>
      <c r="U3" s="52"/>
      <c r="V3" s="52" t="s">
        <v>204</v>
      </c>
      <c r="W3" s="52"/>
      <c r="X3" s="52" t="s">
        <v>205</v>
      </c>
      <c r="Y3" s="52"/>
      <c r="Z3" s="52" t="s">
        <v>206</v>
      </c>
      <c r="AA3" s="52"/>
      <c r="AB3" s="52" t="s">
        <v>207</v>
      </c>
      <c r="AC3" s="52"/>
    </row>
    <row r="4" spans="1:29" ht="36" customHeight="1">
      <c r="A4" s="53"/>
      <c r="B4" s="4" t="s">
        <v>208</v>
      </c>
      <c r="C4" s="4" t="s">
        <v>209</v>
      </c>
      <c r="D4" s="4" t="s">
        <v>208</v>
      </c>
      <c r="E4" s="4" t="s">
        <v>209</v>
      </c>
      <c r="F4" s="4" t="s">
        <v>208</v>
      </c>
      <c r="G4" s="4" t="s">
        <v>209</v>
      </c>
      <c r="H4" s="4" t="s">
        <v>208</v>
      </c>
      <c r="I4" s="4" t="s">
        <v>209</v>
      </c>
      <c r="J4" s="4" t="s">
        <v>208</v>
      </c>
      <c r="K4" s="4" t="s">
        <v>209</v>
      </c>
      <c r="L4" s="4" t="s">
        <v>208</v>
      </c>
      <c r="M4" s="4" t="s">
        <v>209</v>
      </c>
      <c r="N4" s="4" t="s">
        <v>208</v>
      </c>
      <c r="O4" s="4" t="s">
        <v>209</v>
      </c>
      <c r="P4" s="4" t="s">
        <v>208</v>
      </c>
      <c r="Q4" s="4" t="s">
        <v>209</v>
      </c>
      <c r="R4" s="4" t="s">
        <v>208</v>
      </c>
      <c r="S4" s="4" t="s">
        <v>209</v>
      </c>
      <c r="T4" s="4" t="s">
        <v>208</v>
      </c>
      <c r="U4" s="4" t="s">
        <v>209</v>
      </c>
      <c r="V4" s="4" t="s">
        <v>208</v>
      </c>
      <c r="W4" s="4" t="s">
        <v>209</v>
      </c>
      <c r="X4" s="4" t="s">
        <v>208</v>
      </c>
      <c r="Y4" s="4" t="s">
        <v>209</v>
      </c>
      <c r="Z4" s="4" t="s">
        <v>208</v>
      </c>
      <c r="AA4" s="4" t="s">
        <v>209</v>
      </c>
      <c r="AB4" s="4" t="s">
        <v>208</v>
      </c>
      <c r="AC4" s="4" t="s">
        <v>209</v>
      </c>
    </row>
    <row r="5" spans="1:29" s="2" customFormat="1" ht="26.1" customHeight="1">
      <c r="A5" s="5" t="s">
        <v>17</v>
      </c>
      <c r="B5" s="6">
        <f>D5+F5+H5+J5+L5+N5+P5+R5+T5+V5+X5+Z5+AB5</f>
        <v>58</v>
      </c>
      <c r="C5" s="6">
        <f>E5+G5+I5+K5+M5+O5+Q5+S5+U5+W5+Y5+AA5+AC5</f>
        <v>11571</v>
      </c>
      <c r="D5" s="6">
        <f>COUNTIF(统计表!D:D,"产业扶贫项目")</f>
        <v>16</v>
      </c>
      <c r="E5" s="6">
        <f>SUMIF(统计表!D:D,"产业扶贫项目",统计表!J:J)</f>
        <v>6900</v>
      </c>
      <c r="F5" s="6">
        <f>COUNTIF(统计表!D:D,"就业扶贫项目")</f>
        <v>0</v>
      </c>
      <c r="G5" s="6">
        <f>SUMIF(统计表!D:D,"就业扶贫项目",统计表!J:J)</f>
        <v>0</v>
      </c>
      <c r="H5" s="6"/>
      <c r="I5" s="6"/>
      <c r="J5" s="6">
        <f>COUNTIF(统计表!D:D,"公益岗位项目")</f>
        <v>1</v>
      </c>
      <c r="K5" s="6">
        <f>SUMIF(统计表!D:D,"公益岗位项目",统计表!J:J)</f>
        <v>1062.6083000000001</v>
      </c>
      <c r="L5" s="6">
        <f>COUNTIF(统计表!D:D,"教育扶贫项目")</f>
        <v>2</v>
      </c>
      <c r="M5" s="6">
        <f>SUMIF(统计表!D:D,"教育扶贫项目",统计表!J:J)</f>
        <v>72.900000000000006</v>
      </c>
      <c r="N5" s="6">
        <f>COUNTIF(统计表!D:D,"健康扶贫项目")</f>
        <v>0</v>
      </c>
      <c r="O5" s="6">
        <f>SUMIF(统计表!D:D,"健康扶贫项目",统计表!J:J)</f>
        <v>0</v>
      </c>
      <c r="P5" s="6">
        <f>COUNTIF(统计表!D:D,"危房改造项目")</f>
        <v>0</v>
      </c>
      <c r="Q5" s="6">
        <f>SUMIF(统计表!D:D,"危房改造项目",统计表!J:J)</f>
        <v>0</v>
      </c>
      <c r="R5" s="6">
        <f>COUNTIF(统计表!D:D,"金融扶贫项目")</f>
        <v>1</v>
      </c>
      <c r="S5" s="6">
        <f>SUMIF(统计表!D:D,"金融扶贫项目",统计表!J:J)</f>
        <v>1.4917</v>
      </c>
      <c r="T5" s="6">
        <f>COUNTIF(统计表!D:D,"生活条件改善项目")</f>
        <v>7</v>
      </c>
      <c r="U5" s="6">
        <f>SUMIF(统计表!D:D,"生活条件改善项目",统计表!J:J)</f>
        <v>1383</v>
      </c>
      <c r="V5" s="6">
        <f>COUNTIF(统计表!D:D,"综合保障性扶贫项目")</f>
        <v>0</v>
      </c>
      <c r="W5" s="6">
        <f>SUMIF(统计表!D:D,"综合保障性扶贫项目",统计表!J:J)</f>
        <v>0</v>
      </c>
      <c r="X5" s="6">
        <f>COUNTIF(统计表!D:D,"村基础设施项目")</f>
        <v>31</v>
      </c>
      <c r="Y5" s="6">
        <f>SUMIF(统计表!D:D,"村基础设施项目",统计表!J:J)</f>
        <v>2151</v>
      </c>
      <c r="Z5" s="6">
        <f>COUNTIF(统计表!D:D,"村公共服务项目")</f>
        <v>0</v>
      </c>
      <c r="AA5" s="6">
        <f>SUMIF(统计表!D:D,"村公共服务项目",统计表!J:J)</f>
        <v>0</v>
      </c>
      <c r="AB5" s="6">
        <f>COUNTIF(统计表!D:D,"项目管理费")</f>
        <v>0</v>
      </c>
      <c r="AC5" s="6">
        <f>SUMIF(统计表!D:D,"项目管理费",统计表!J:J)</f>
        <v>0</v>
      </c>
    </row>
    <row r="6" spans="1:29" s="2" customFormat="1" ht="26.1" customHeight="1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</sheetData>
  <sheetProtection formatCells="0" formatColumns="0" formatRows="0" selectLockedCells="1"/>
  <mergeCells count="17">
    <mergeCell ref="A3:A4"/>
    <mergeCell ref="A1:AC1"/>
    <mergeCell ref="A2:AC2"/>
    <mergeCell ref="B3:C3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Z3:AA3"/>
    <mergeCell ref="AB3:AC3"/>
  </mergeCells>
  <phoneticPr fontId="6" type="noConversion"/>
  <pageMargins left="0.51180555555555596" right="0.31388888888888899" top="1" bottom="1" header="0.5" footer="0.5"/>
  <pageSetup paperSize="9"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统计表</vt:lpstr>
      <vt:lpstr>汇总表</vt:lpstr>
      <vt:lpstr>统计表!Print_Titles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ghc</dc:creator>
  <cp:lastModifiedBy>Administrator</cp:lastModifiedBy>
  <cp:lastPrinted>2018-09-10T08:25:00Z</cp:lastPrinted>
  <dcterms:created xsi:type="dcterms:W3CDTF">2018-09-07T09:24:00Z</dcterms:created>
  <dcterms:modified xsi:type="dcterms:W3CDTF">2022-12-22T13:12:00Z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KSOReadingLayout">
    <vt:bool>true</vt:bool>
  </property>
  <property fmtid="{D5CDD505-2E9C-101B-9397-08002B2CF9AE}" pid="4" name="ICV">
    <vt:lpwstr>C145FC35CA35487688C676A97B06AC28</vt:lpwstr>
  </property>
</Properties>
</file>