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2" activeTab="5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三公经费" sheetId="8" r:id="rId8"/>
  </sheets>
  <definedNames>
    <definedName name="_xlnm.Print_Area" localSheetId="0">'1部门收支总体情况表'!$A$1:$M$24</definedName>
    <definedName name="_xlnm.Print_Area" localSheetId="1">'2部门收入总体情况表'!$A$1:$N$16</definedName>
    <definedName name="_xlnm.Print_Area" localSheetId="2">'3部门支出总体情况表'!$A$1:$M$16</definedName>
    <definedName name="_xlnm.Print_Area" localSheetId="3">'4财政拨款收支总体情况表'!$B$1:$I$37</definedName>
    <definedName name="_xlnm.Print_Area" localSheetId="6">'7政府性基金支出情况表'!$A$1:$K$7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'4财政拨款收支总体情况表'!$1:$6</definedName>
    <definedName name="_xlnm.Print_Titles" localSheetId="4">'5一般公共预算支出情况表'!$1:$6</definedName>
    <definedName name="_xlnm.Print_Titles" localSheetId="5">'6一般公共预算基本支出情况表'!$2:$8</definedName>
    <definedName name="_xlnm.Print_Titles" localSheetId="6">'7政府性基金支出情况表'!$1:$7</definedName>
  </definedNames>
  <calcPr fullCalcOnLoad="1"/>
</workbook>
</file>

<file path=xl/sharedStrings.xml><?xml version="1.0" encoding="utf-8"?>
<sst xmlns="http://schemas.openxmlformats.org/spreadsheetml/2006/main" count="851" uniqueCount="301">
  <si>
    <t>预算01表</t>
  </si>
  <si>
    <t>2019年部门收支总体情况表</t>
  </si>
  <si>
    <t>单位名称：永城市公安局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</si>
  <si>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</si>
  <si>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</si>
  <si>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</si>
  <si>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</si>
  <si>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</si>
  <si>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</si>
  <si>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</si>
  <si>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</si>
  <si>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</si>
  <si>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</si>
  <si>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</si>
  <si>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政府性基金</t>
  </si>
  <si>
    <t>专户管理的教育收费</t>
  </si>
  <si>
    <t>其他收入</t>
  </si>
  <si>
    <t>小计</t>
  </si>
  <si>
    <t>其中：财政拨款</t>
  </si>
  <si>
    <t>上级转移支付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</si>
  <si>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</si>
  <si>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</si>
  <si>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</si>
  <si>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</si>
  <si>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</si>
  <si>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</si>
  <si>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</si>
  <si>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</si>
  <si>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</si>
  <si>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</si>
  <si>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</si>
  <si>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</si>
  <si>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</si>
  <si>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</si>
  <si>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国有资本经营预算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</si>
  <si>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</si>
  <si>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</si>
  <si>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</si>
  <si>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</si>
  <si>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</si>
  <si>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</si>
  <si>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</si>
  <si>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</si>
  <si>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</si>
  <si>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</si>
  <si>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</si>
  <si>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单位（科目名称）</t>
  </si>
  <si>
    <t>总计</t>
  </si>
  <si>
    <t>类</t>
  </si>
  <si>
    <t>款</t>
  </si>
  <si>
    <t>项</t>
  </si>
  <si>
    <t>**</t>
  </si>
  <si>
    <t>204</t>
  </si>
  <si>
    <t>02</t>
  </si>
  <si>
    <t>01</t>
  </si>
  <si>
    <t>行政运行</t>
  </si>
  <si>
    <t>执法办案</t>
  </si>
  <si>
    <t>特别业务</t>
  </si>
  <si>
    <t>208</t>
  </si>
  <si>
    <t>05</t>
  </si>
  <si>
    <t xml:space="preserve">  归口管理的行政单位离退休</t>
  </si>
  <si>
    <t xml:space="preserve">  事业单位离退休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</si>
  <si>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</si>
  <si>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</si>
  <si>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</si>
  <si>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</si>
  <si>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</si>
  <si>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</si>
  <si>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</si>
  <si>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</si>
  <si>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</si>
  <si>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</si>
  <si>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</si>
  <si>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</si>
  <si>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</si>
  <si>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</si>
  <si>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资本性支出</t>
  </si>
  <si>
    <t>一般性项目</t>
  </si>
  <si>
    <t>专项资金</t>
  </si>
  <si>
    <t>预算04表</t>
  </si>
  <si>
    <t>2019年财政拨款收支总体情况表</t>
  </si>
  <si>
    <t>收入</t>
  </si>
  <si>
    <t>支出</t>
  </si>
  <si>
    <t>项目</t>
  </si>
  <si>
    <t>项            目</t>
  </si>
  <si>
    <t>一、一般公共服务</t>
  </si>
  <si>
    <t>二、外交</t>
  </si>
  <si>
    <t>纳入预算管理的行政事业性收费</t>
  </si>
  <si>
    <t>三、国防</t>
  </si>
  <si>
    <t>四、公共安全</t>
  </si>
  <si>
    <t>国有资产资源有偿使用收入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</si>
  <si>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</si>
  <si>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</si>
  <si>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</si>
  <si>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</si>
  <si>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</si>
  <si>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</si>
  <si>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</si>
  <si>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</si>
  <si>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</si>
  <si>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</si>
  <si>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十五、资源勘探等事务</t>
  </si>
  <si>
    <t>十六、商业服务业等事务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</si>
  <si>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</si>
  <si>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</si>
  <si>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</si>
  <si>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</si>
  <si>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</si>
  <si>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</si>
  <si>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</si>
  <si>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</si>
  <si>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</si>
  <si>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</si>
  <si>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</si>
  <si>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</si>
  <si>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</si>
  <si>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收入合计</t>
  </si>
  <si>
    <t>支出合计</t>
  </si>
  <si>
    <t>预算05表</t>
  </si>
  <si>
    <t xml:space="preserve">2019年一般公共预算支出情况表 </t>
  </si>
  <si>
    <t>预算06表</t>
  </si>
  <si>
    <t>2019年支出经济分类汇总表（一般公共预算基本支出情况表）</t>
  </si>
  <si>
    <t>部门预算经济分类</t>
  </si>
  <si>
    <t>政府预算经济分类</t>
  </si>
  <si>
    <t>2019年</t>
  </si>
  <si>
    <t>科目名称</t>
  </si>
  <si>
    <t>301</t>
  </si>
  <si>
    <t xml:space="preserve">  基本工资</t>
  </si>
  <si>
    <t>50501</t>
  </si>
  <si>
    <t>30101</t>
  </si>
  <si>
    <t>501</t>
  </si>
  <si>
    <t>50101</t>
  </si>
  <si>
    <t>工资奖金津补贴</t>
  </si>
  <si>
    <t>30102</t>
  </si>
  <si>
    <t>津贴补贴</t>
  </si>
  <si>
    <t>505</t>
  </si>
  <si>
    <t>30103</t>
  </si>
  <si>
    <t>奖金</t>
  </si>
  <si>
    <t>30107</t>
  </si>
  <si>
    <t>绩效工资</t>
  </si>
  <si>
    <t>30108</t>
  </si>
  <si>
    <t>机关事业单位基本养老保险缴费</t>
  </si>
  <si>
    <t>50102</t>
  </si>
  <si>
    <t>社会保障缴费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</si>
  <si>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</si>
  <si>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</si>
  <si>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</si>
  <si>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</si>
  <si>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</si>
  <si>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</si>
  <si>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</si>
  <si>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</si>
  <si>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</si>
  <si>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</si>
  <si>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50103</t>
  </si>
  <si>
    <t>30199</t>
  </si>
  <si>
    <t>其他工资福利支出</t>
  </si>
  <si>
    <t>50199</t>
  </si>
  <si>
    <t>302</t>
  </si>
  <si>
    <t>商品和服务支出</t>
  </si>
  <si>
    <t>30201</t>
  </si>
  <si>
    <t xml:space="preserve">  办公费</t>
  </si>
  <si>
    <t>50502</t>
  </si>
  <si>
    <t>502</t>
  </si>
  <si>
    <t>50201</t>
  </si>
  <si>
    <t>办公经费</t>
  </si>
  <si>
    <t xml:space="preserve">  302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</si>
  <si>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</si>
  <si>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</si>
  <si>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</si>
  <si>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</si>
  <si>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</si>
  <si>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</si>
  <si>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</si>
  <si>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</si>
  <si>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</si>
  <si>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</si>
  <si>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</si>
  <si>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</si>
  <si>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</si>
  <si>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</si>
  <si>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</si>
  <si>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</si>
  <si>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</si>
  <si>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</si>
  <si>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</si>
  <si>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>因公出国（境）费用</t>
  </si>
  <si>
    <t>50207</t>
  </si>
  <si>
    <t>30213</t>
  </si>
  <si>
    <t xml:space="preserve">  维修(护)费</t>
  </si>
  <si>
    <t>50209</t>
  </si>
  <si>
    <t>维修（护）费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</si>
  <si>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</si>
  <si>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</si>
  <si>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</si>
  <si>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</si>
  <si>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</si>
  <si>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</si>
  <si>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</si>
  <si>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</si>
  <si>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</si>
  <si>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专用材料费</t>
    </r>
  </si>
  <si>
    <t>30225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</si>
  <si>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专用燃料费</t>
    </r>
  </si>
  <si>
    <t>30226</t>
  </si>
  <si>
    <t xml:space="preserve">  劳务费</t>
  </si>
  <si>
    <t>50205</t>
  </si>
  <si>
    <t>委托业务费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</si>
  <si>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</si>
  <si>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</si>
  <si>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</si>
  <si>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</si>
  <si>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</si>
  <si>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</si>
  <si>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</si>
  <si>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</si>
  <si>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50208</t>
  </si>
  <si>
    <t>公用车运行维护费</t>
  </si>
  <si>
    <r>
      <t>3</t>
    </r>
    <r>
      <rPr>
        <sz val="12"/>
        <rFont val="宋体"/>
        <family val="0"/>
      </rPr>
      <t>02</t>
    </r>
  </si>
  <si>
    <t>30240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</si>
  <si>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税金及附加费用</t>
    </r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</si>
  <si>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</si>
  <si>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</si>
  <si>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</si>
  <si>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</si>
  <si>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</si>
  <si>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对个人和家庭补助支出</t>
  </si>
  <si>
    <t xml:space="preserve">  303</t>
  </si>
  <si>
    <t>30301</t>
  </si>
  <si>
    <t xml:space="preserve">  离休费</t>
  </si>
  <si>
    <t>509</t>
  </si>
  <si>
    <t>50905</t>
  </si>
  <si>
    <t>离退休费</t>
  </si>
  <si>
    <t>30302</t>
  </si>
  <si>
    <t xml:space="preserve">  退休费</t>
  </si>
  <si>
    <t>30304</t>
  </si>
  <si>
    <t>抚恤金</t>
  </si>
  <si>
    <t>50901</t>
  </si>
  <si>
    <t>社会福利和救助</t>
  </si>
  <si>
    <t>30308</t>
  </si>
  <si>
    <t>助学金</t>
  </si>
  <si>
    <t>50902</t>
  </si>
  <si>
    <t>30399</t>
  </si>
  <si>
    <t>其他对个人和家庭的补助支出</t>
  </si>
  <si>
    <t>50999</t>
  </si>
  <si>
    <t>其他对个人和家庭的补助</t>
  </si>
  <si>
    <t>309</t>
  </si>
  <si>
    <t>30903</t>
  </si>
  <si>
    <t>专用设备购置</t>
  </si>
  <si>
    <t>506</t>
  </si>
  <si>
    <t>50602</t>
  </si>
  <si>
    <t>资本性支出（二）</t>
  </si>
  <si>
    <t>310</t>
  </si>
  <si>
    <t>31001</t>
  </si>
  <si>
    <t>房屋建筑物构建</t>
  </si>
  <si>
    <t>50601</t>
  </si>
  <si>
    <t>资本性支出（一）</t>
  </si>
  <si>
    <t>31002</t>
  </si>
  <si>
    <t>办公设备购置</t>
  </si>
  <si>
    <t>503</t>
  </si>
  <si>
    <t>50306</t>
  </si>
  <si>
    <t>设备购置</t>
  </si>
  <si>
    <t>31003</t>
  </si>
  <si>
    <t>31005</t>
  </si>
  <si>
    <t>基础设施建设</t>
  </si>
  <si>
    <t>31006</t>
  </si>
  <si>
    <t>大型修缮</t>
  </si>
  <si>
    <t>31007</t>
  </si>
  <si>
    <t>信息网络及软件购置更新</t>
  </si>
  <si>
    <t>31011</t>
  </si>
  <si>
    <t>地上附着物和青苗补偿</t>
  </si>
  <si>
    <t>31013</t>
  </si>
  <si>
    <t>公务用车购置</t>
  </si>
  <si>
    <t>50303</t>
  </si>
  <si>
    <t>31022</t>
  </si>
  <si>
    <t>无形资产购置</t>
  </si>
  <si>
    <t>31099</t>
  </si>
  <si>
    <t>其他资本性支出</t>
  </si>
  <si>
    <t>39999</t>
  </si>
  <si>
    <t>其他支出</t>
  </si>
  <si>
    <t>599</t>
  </si>
  <si>
    <t>59999</t>
  </si>
  <si>
    <t>预算07表</t>
  </si>
  <si>
    <t>2019年政府性基金支出情况表</t>
  </si>
  <si>
    <t>单位代码</t>
  </si>
  <si>
    <r>
      <t xml:space="preserve">单位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（科目名称）</t>
    </r>
  </si>
  <si>
    <t>工资福利 支出</t>
  </si>
  <si>
    <t>商品服务 支出</t>
  </si>
  <si>
    <t>预算08表</t>
  </si>
  <si>
    <t>2019年“三公”经费预算表</t>
  </si>
  <si>
    <t>项      目</t>
  </si>
  <si>
    <t>2019年“三公”经费预算数</t>
  </si>
  <si>
    <t>上年预算数</t>
  </si>
  <si>
    <t>增减（%）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</si>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</sst>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%"/>
    <numFmt numFmtId="178" formatCode="0.00_ "/>
    <numFmt numFmtId="179" formatCode="00"/>
    <numFmt numFmtId="180" formatCode="0000"/>
    <numFmt numFmtId="181" formatCode="#,##0.0_);[Red]\(#,##0.0\)"/>
    <numFmt numFmtId="182" formatCode="#,##0.0_ "/>
    <numFmt numFmtId="183" formatCode="* #,##0.00;* \-#,##0.00;* &quot;&quot;??;@"/>
    <numFmt numFmtId="184" formatCode="0.00_);[Red]\(0.00\)"/>
    <numFmt numFmtId="185" formatCode="0.0_ "/>
    <numFmt numFmtId="186" formatCode="#,##0.0"/>
    <numFmt numFmtId="187" formatCode="0.0_);[Red]\(0.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1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0" fillId="10" borderId="0" applyNumberFormat="0" applyBorder="0" applyAlignment="0" applyProtection="0"/>
    <xf numFmtId="0" fontId="19" fillId="0" borderId="5" applyNumberFormat="0" applyFill="0" applyAlignment="0" applyProtection="0"/>
    <xf numFmtId="0" fontId="10" fillId="11" borderId="0" applyNumberFormat="0" applyBorder="0" applyAlignment="0" applyProtection="0"/>
    <xf numFmtId="0" fontId="25" fillId="12" borderId="6" applyNumberFormat="0" applyAlignment="0" applyProtection="0"/>
    <xf numFmtId="0" fontId="12" fillId="13" borderId="0" applyNumberFormat="0" applyBorder="0" applyAlignment="0" applyProtection="0"/>
    <xf numFmtId="0" fontId="24" fillId="12" borderId="1" applyNumberFormat="0" applyAlignment="0" applyProtection="0"/>
    <xf numFmtId="0" fontId="27" fillId="14" borderId="7" applyNumberFormat="0" applyAlignment="0" applyProtection="0"/>
    <xf numFmtId="0" fontId="12" fillId="4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12" fillId="16" borderId="0" applyNumberFormat="0" applyBorder="0" applyAlignment="0" applyProtection="0"/>
    <xf numFmtId="0" fontId="28" fillId="3" borderId="0" applyNumberFormat="0" applyBorder="0" applyAlignment="0" applyProtection="0"/>
    <xf numFmtId="0" fontId="10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0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0" fillId="23" borderId="0" applyNumberFormat="0" applyBorder="0" applyAlignment="0" applyProtection="0"/>
    <xf numFmtId="0" fontId="12" fillId="13" borderId="0" applyNumberFormat="0" applyBorder="0" applyAlignment="0" applyProtection="0"/>
    <xf numFmtId="0" fontId="10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76" fontId="1" fillId="0" borderId="0" xfId="0" applyNumberFormat="1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77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90" applyFont="1">
      <alignment/>
      <protection/>
    </xf>
    <xf numFmtId="0" fontId="0" fillId="0" borderId="0" xfId="90" applyFont="1" applyFill="1">
      <alignment/>
      <protection/>
    </xf>
    <xf numFmtId="0" fontId="2" fillId="0" borderId="0" xfId="90">
      <alignment/>
      <protection/>
    </xf>
    <xf numFmtId="179" fontId="5" fillId="0" borderId="0" xfId="90" applyNumberFormat="1" applyFont="1" applyFill="1" applyAlignment="1" applyProtection="1">
      <alignment horizontal="center" vertical="center"/>
      <protection/>
    </xf>
    <xf numFmtId="180" fontId="5" fillId="0" borderId="0" xfId="90" applyNumberFormat="1" applyFont="1" applyFill="1" applyAlignment="1" applyProtection="1">
      <alignment horizontal="center" vertical="center"/>
      <protection/>
    </xf>
    <xf numFmtId="0" fontId="5" fillId="0" borderId="0" xfId="90" applyNumberFormat="1" applyFont="1" applyFill="1" applyAlignment="1" applyProtection="1">
      <alignment horizontal="right" vertical="center"/>
      <protection/>
    </xf>
    <xf numFmtId="0" fontId="5" fillId="0" borderId="0" xfId="90" applyNumberFormat="1" applyFont="1" applyFill="1" applyAlignment="1" applyProtection="1">
      <alignment horizontal="left" vertical="center" wrapText="1"/>
      <protection/>
    </xf>
    <xf numFmtId="181" fontId="5" fillId="0" borderId="0" xfId="90" applyNumberFormat="1" applyFont="1" applyFill="1" applyAlignment="1" applyProtection="1">
      <alignment vertical="center"/>
      <protection/>
    </xf>
    <xf numFmtId="0" fontId="3" fillId="0" borderId="0" xfId="90" applyNumberFormat="1" applyFont="1" applyFill="1" applyAlignment="1" applyProtection="1">
      <alignment horizontal="center" vertical="center"/>
      <protection/>
    </xf>
    <xf numFmtId="179" fontId="5" fillId="0" borderId="10" xfId="90" applyNumberFormat="1" applyFont="1" applyFill="1" applyBorder="1" applyAlignment="1" applyProtection="1">
      <alignment vertical="center"/>
      <protection/>
    </xf>
    <xf numFmtId="179" fontId="5" fillId="19" borderId="10" xfId="90" applyNumberFormat="1" applyFont="1" applyFill="1" applyBorder="1" applyAlignment="1" applyProtection="1">
      <alignment vertical="center"/>
      <protection/>
    </xf>
    <xf numFmtId="181" fontId="5" fillId="0" borderId="10" xfId="90" applyNumberFormat="1" applyFont="1" applyFill="1" applyBorder="1" applyAlignment="1" applyProtection="1">
      <alignment vertical="center"/>
      <protection/>
    </xf>
    <xf numFmtId="0" fontId="0" fillId="0" borderId="12" xfId="90" applyNumberFormat="1" applyFont="1" applyFill="1" applyBorder="1" applyAlignment="1" applyProtection="1">
      <alignment horizontal="centerContinuous" vertical="center"/>
      <protection/>
    </xf>
    <xf numFmtId="0" fontId="0" fillId="0" borderId="11" xfId="90" applyNumberFormat="1" applyFont="1" applyFill="1" applyBorder="1" applyAlignment="1" applyProtection="1">
      <alignment horizontal="centerContinuous" vertical="center"/>
      <protection/>
    </xf>
    <xf numFmtId="0" fontId="0" fillId="0" borderId="11" xfId="90" applyNumberFormat="1" applyFont="1" applyFill="1" applyBorder="1" applyAlignment="1" applyProtection="1">
      <alignment horizontal="center" vertical="center" wrapText="1"/>
      <protection/>
    </xf>
    <xf numFmtId="0" fontId="0" fillId="0" borderId="13" xfId="90" applyNumberFormat="1" applyFont="1" applyFill="1" applyBorder="1" applyAlignment="1" applyProtection="1">
      <alignment horizontal="centerContinuous" vertical="center"/>
      <protection/>
    </xf>
    <xf numFmtId="179" fontId="0" fillId="0" borderId="11" xfId="90" applyNumberFormat="1" applyFont="1" applyFill="1" applyBorder="1" applyAlignment="1" applyProtection="1">
      <alignment horizontal="center" vertical="center"/>
      <protection/>
    </xf>
    <xf numFmtId="180" fontId="0" fillId="0" borderId="11" xfId="90" applyNumberFormat="1" applyFont="1" applyFill="1" applyBorder="1" applyAlignment="1" applyProtection="1">
      <alignment horizontal="center" vertical="center"/>
      <protection/>
    </xf>
    <xf numFmtId="0" fontId="0" fillId="0" borderId="14" xfId="90" applyNumberFormat="1" applyFont="1" applyFill="1" applyBorder="1" applyAlignment="1" applyProtection="1">
      <alignment horizontal="center" vertical="center" wrapText="1"/>
      <protection/>
    </xf>
    <xf numFmtId="0" fontId="0" fillId="0" borderId="11" xfId="90" applyNumberFormat="1" applyFont="1" applyFill="1" applyBorder="1" applyAlignment="1" applyProtection="1">
      <alignment horizontal="center" vertical="center"/>
      <protection/>
    </xf>
    <xf numFmtId="49" fontId="0" fillId="0" borderId="11" xfId="90" applyNumberFormat="1" applyFont="1" applyFill="1" applyBorder="1" applyAlignment="1" applyProtection="1">
      <alignment horizontal="center" vertical="center" wrapText="1"/>
      <protection/>
    </xf>
    <xf numFmtId="49" fontId="0" fillId="0" borderId="11" xfId="90" applyNumberFormat="1" applyFont="1" applyFill="1" applyBorder="1" applyAlignment="1" applyProtection="1">
      <alignment vertical="center" wrapText="1"/>
      <protection/>
    </xf>
    <xf numFmtId="0" fontId="0" fillId="0" borderId="11" xfId="90" applyNumberFormat="1" applyFont="1" applyFill="1" applyBorder="1" applyAlignment="1" applyProtection="1">
      <alignment vertical="center" wrapText="1"/>
      <protection/>
    </xf>
    <xf numFmtId="181" fontId="0" fillId="0" borderId="11" xfId="90" applyNumberFormat="1" applyFont="1" applyFill="1" applyBorder="1" applyAlignment="1" applyProtection="1">
      <alignment horizontal="right" vertical="center" wrapText="1"/>
      <protection/>
    </xf>
    <xf numFmtId="182" fontId="5" fillId="0" borderId="0" xfId="90" applyNumberFormat="1" applyFont="1" applyFill="1" applyAlignment="1" applyProtection="1">
      <alignment vertical="center"/>
      <protection/>
    </xf>
    <xf numFmtId="0" fontId="5" fillId="0" borderId="10" xfId="88" applyFont="1" applyFill="1" applyBorder="1" applyAlignment="1">
      <alignment horizontal="center" vertical="center"/>
      <protection/>
    </xf>
    <xf numFmtId="0" fontId="0" fillId="0" borderId="14" xfId="9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" fillId="0" borderId="0" xfId="88" applyFill="1">
      <alignment/>
      <protection/>
    </xf>
    <xf numFmtId="0" fontId="0" fillId="0" borderId="0" xfId="88" applyFont="1">
      <alignment/>
      <protection/>
    </xf>
    <xf numFmtId="0" fontId="0" fillId="0" borderId="0" xfId="88" applyFont="1" applyFill="1">
      <alignment/>
      <protection/>
    </xf>
    <xf numFmtId="0" fontId="2" fillId="0" borderId="0" xfId="88">
      <alignment/>
      <protection/>
    </xf>
    <xf numFmtId="49" fontId="2" fillId="0" borderId="0" xfId="88" applyNumberFormat="1">
      <alignment/>
      <protection/>
    </xf>
    <xf numFmtId="0" fontId="2" fillId="0" borderId="0" xfId="88" applyAlignment="1">
      <alignment wrapText="1"/>
      <protection/>
    </xf>
    <xf numFmtId="183" fontId="5" fillId="0" borderId="0" xfId="85" applyNumberFormat="1" applyFont="1" applyFill="1" applyAlignment="1" applyProtection="1">
      <alignment horizontal="left" vertical="center" wrapText="1"/>
      <protection/>
    </xf>
    <xf numFmtId="49" fontId="5" fillId="0" borderId="0" xfId="85" applyNumberFormat="1" applyFont="1" applyFill="1" applyAlignment="1" applyProtection="1">
      <alignment horizontal="left" vertical="center" wrapText="1"/>
      <protection/>
    </xf>
    <xf numFmtId="0" fontId="6" fillId="0" borderId="0" xfId="88" applyNumberFormat="1" applyFont="1" applyFill="1" applyAlignment="1" applyProtection="1">
      <alignment horizontal="center" vertical="center"/>
      <protection/>
    </xf>
    <xf numFmtId="0" fontId="5" fillId="0" borderId="10" xfId="88" applyFont="1" applyFill="1" applyBorder="1" applyAlignment="1">
      <alignment horizontal="left" vertical="center"/>
      <protection/>
    </xf>
    <xf numFmtId="49" fontId="5" fillId="0" borderId="10" xfId="88" applyNumberFormat="1" applyFont="1" applyFill="1" applyBorder="1" applyAlignment="1">
      <alignment horizontal="left" vertical="center"/>
      <protection/>
    </xf>
    <xf numFmtId="0" fontId="0" fillId="0" borderId="15" xfId="88" applyNumberFormat="1" applyFont="1" applyFill="1" applyBorder="1" applyAlignment="1" applyProtection="1">
      <alignment horizontal="center" vertical="center"/>
      <protection/>
    </xf>
    <xf numFmtId="0" fontId="0" fillId="0" borderId="13" xfId="88" applyNumberFormat="1" applyFont="1" applyFill="1" applyBorder="1" applyAlignment="1" applyProtection="1">
      <alignment horizontal="center" vertical="center"/>
      <protection/>
    </xf>
    <xf numFmtId="0" fontId="0" fillId="0" borderId="14" xfId="88" applyNumberFormat="1" applyFont="1" applyFill="1" applyBorder="1" applyAlignment="1" applyProtection="1">
      <alignment horizontal="center" vertical="center"/>
      <protection/>
    </xf>
    <xf numFmtId="49" fontId="0" fillId="0" borderId="15" xfId="88" applyNumberFormat="1" applyFont="1" applyFill="1" applyBorder="1" applyAlignment="1" applyProtection="1">
      <alignment horizontal="center" vertical="center" wrapText="1"/>
      <protection/>
    </xf>
    <xf numFmtId="49" fontId="0" fillId="0" borderId="13" xfId="88" applyNumberFormat="1" applyFont="1" applyFill="1" applyBorder="1" applyAlignment="1" applyProtection="1">
      <alignment horizontal="center" vertical="center" wrapText="1"/>
      <protection/>
    </xf>
    <xf numFmtId="0" fontId="0" fillId="0" borderId="13" xfId="88" applyNumberFormat="1" applyFont="1" applyFill="1" applyBorder="1" applyAlignment="1" applyProtection="1">
      <alignment horizontal="center" vertical="center" wrapText="1"/>
      <protection/>
    </xf>
    <xf numFmtId="0" fontId="0" fillId="0" borderId="11" xfId="88" applyNumberFormat="1" applyFont="1" applyFill="1" applyBorder="1" applyAlignment="1" applyProtection="1">
      <alignment horizontal="center" vertical="center" wrapText="1"/>
      <protection/>
    </xf>
    <xf numFmtId="0" fontId="0" fillId="0" borderId="15" xfId="86" applyFont="1" applyBorder="1" applyAlignment="1">
      <alignment horizontal="center" vertical="center" wrapText="1"/>
      <protection/>
    </xf>
    <xf numFmtId="49" fontId="0" fillId="0" borderId="11" xfId="88" applyNumberFormat="1" applyFont="1" applyFill="1" applyBorder="1" applyAlignment="1" applyProtection="1">
      <alignment horizontal="center" vertical="center" wrapText="1"/>
      <protection/>
    </xf>
    <xf numFmtId="0" fontId="0" fillId="0" borderId="16" xfId="88" applyNumberFormat="1" applyFont="1" applyFill="1" applyBorder="1" applyAlignment="1" applyProtection="1">
      <alignment horizontal="center" vertical="center" wrapText="1"/>
      <protection/>
    </xf>
    <xf numFmtId="49" fontId="0" fillId="0" borderId="16" xfId="88" applyNumberFormat="1" applyFont="1" applyFill="1" applyBorder="1" applyAlignment="1" applyProtection="1">
      <alignment horizontal="center" vertical="center" wrapText="1"/>
      <protection/>
    </xf>
    <xf numFmtId="0" fontId="0" fillId="0" borderId="17" xfId="88" applyNumberFormat="1" applyFont="1" applyFill="1" applyBorder="1" applyAlignment="1" applyProtection="1">
      <alignment horizontal="center" vertical="center" wrapText="1"/>
      <protection/>
    </xf>
    <xf numFmtId="0" fontId="0" fillId="0" borderId="12" xfId="88" applyNumberFormat="1" applyFont="1" applyFill="1" applyBorder="1" applyAlignment="1" applyProtection="1">
      <alignment horizontal="center" vertical="center" wrapText="1"/>
      <protection/>
    </xf>
    <xf numFmtId="49" fontId="0" fillId="0" borderId="12" xfId="88" applyNumberFormat="1" applyFont="1" applyFill="1" applyBorder="1" applyAlignment="1" applyProtection="1">
      <alignment horizontal="center" vertical="center" wrapText="1"/>
      <protection/>
    </xf>
    <xf numFmtId="0" fontId="0" fillId="0" borderId="18" xfId="88" applyNumberFormat="1" applyFont="1" applyFill="1" applyBorder="1" applyAlignment="1" applyProtection="1">
      <alignment horizontal="center" vertical="center" wrapText="1"/>
      <protection/>
    </xf>
    <xf numFmtId="0" fontId="0" fillId="0" borderId="11" xfId="86" applyFont="1" applyBorder="1" applyAlignment="1">
      <alignment horizontal="center" vertical="center" wrapText="1"/>
      <protection/>
    </xf>
    <xf numFmtId="0" fontId="0" fillId="0" borderId="11" xfId="88" applyFont="1" applyBorder="1" applyAlignment="1">
      <alignment horizontal="center" vertical="center"/>
      <protection/>
    </xf>
    <xf numFmtId="49" fontId="0" fillId="0" borderId="11" xfId="88" applyNumberFormat="1" applyFont="1" applyBorder="1" applyAlignment="1">
      <alignment horizontal="center" vertical="center"/>
      <protection/>
    </xf>
    <xf numFmtId="0" fontId="0" fillId="0" borderId="11" xfId="88" applyFont="1" applyFill="1" applyBorder="1" applyAlignment="1">
      <alignment horizontal="center" vertical="center"/>
      <protection/>
    </xf>
    <xf numFmtId="49" fontId="0" fillId="0" borderId="11" xfId="88" applyNumberFormat="1" applyFont="1" applyFill="1" applyBorder="1" applyAlignment="1">
      <alignment horizontal="center" vertical="center"/>
      <protection/>
    </xf>
    <xf numFmtId="184" fontId="7" fillId="0" borderId="11" xfId="88" applyNumberFormat="1" applyFont="1" applyFill="1" applyBorder="1" applyAlignment="1" applyProtection="1">
      <alignment horizontal="left" vertical="center" wrapText="1"/>
      <protection/>
    </xf>
    <xf numFmtId="49" fontId="7" fillId="0" borderId="11" xfId="88" applyNumberFormat="1" applyFont="1" applyFill="1" applyBorder="1" applyAlignment="1" applyProtection="1">
      <alignment horizontal="left" vertical="center" wrapText="1"/>
      <protection/>
    </xf>
    <xf numFmtId="184" fontId="7" fillId="0" borderId="11" xfId="88" applyNumberFormat="1" applyFont="1" applyFill="1" applyBorder="1" applyAlignment="1" applyProtection="1">
      <alignment horizontal="center" vertical="center" wrapText="1"/>
      <protection/>
    </xf>
    <xf numFmtId="49" fontId="7" fillId="0" borderId="11" xfId="88" applyNumberFormat="1" applyFont="1" applyFill="1" applyBorder="1" applyAlignment="1" applyProtection="1">
      <alignment horizontal="center" vertical="center" wrapText="1"/>
      <protection/>
    </xf>
    <xf numFmtId="185" fontId="0" fillId="0" borderId="11" xfId="88" applyNumberFormat="1" applyFont="1" applyFill="1" applyBorder="1" applyAlignment="1" applyProtection="1">
      <alignment horizontal="right" vertical="center" wrapText="1"/>
      <protection/>
    </xf>
    <xf numFmtId="0" fontId="7" fillId="0" borderId="11" xfId="88" applyNumberFormat="1" applyFont="1" applyFill="1" applyBorder="1" applyAlignment="1" applyProtection="1">
      <alignment horizontal="center" vertical="center" wrapText="1"/>
      <protection/>
    </xf>
    <xf numFmtId="0" fontId="0" fillId="0" borderId="11" xfId="88" applyNumberFormat="1" applyFont="1" applyFill="1" applyBorder="1" applyAlignment="1" applyProtection="1">
      <alignment horizontal="right" vertical="center" wrapText="1"/>
      <protection/>
    </xf>
    <xf numFmtId="49" fontId="0" fillId="0" borderId="11" xfId="88" applyNumberFormat="1" applyFont="1" applyFill="1" applyBorder="1" applyAlignment="1" applyProtection="1">
      <alignment horizontal="left" vertical="center" wrapText="1"/>
      <protection/>
    </xf>
    <xf numFmtId="184" fontId="0" fillId="0" borderId="11" xfId="88" applyNumberFormat="1" applyFont="1" applyFill="1" applyBorder="1" applyAlignment="1" applyProtection="1">
      <alignment horizontal="left" vertical="center" wrapText="1"/>
      <protection/>
    </xf>
    <xf numFmtId="185" fontId="0" fillId="0" borderId="11" xfId="88" applyNumberFormat="1" applyFont="1" applyFill="1" applyBorder="1" applyAlignment="1" applyProtection="1">
      <alignment horizontal="left" vertical="center" wrapText="1"/>
      <protection/>
    </xf>
    <xf numFmtId="0" fontId="0" fillId="0" borderId="11" xfId="88" applyNumberFormat="1" applyFont="1" applyFill="1" applyBorder="1" applyAlignment="1" applyProtection="1">
      <alignment horizontal="left" vertical="center" wrapText="1"/>
      <protection/>
    </xf>
    <xf numFmtId="0" fontId="2" fillId="0" borderId="0" xfId="88" applyFont="1" applyAlignment="1">
      <alignment horizontal="right" vertical="center"/>
      <protection/>
    </xf>
    <xf numFmtId="0" fontId="2" fillId="0" borderId="0" xfId="88" applyFill="1" applyAlignment="1">
      <alignment wrapText="1"/>
      <protection/>
    </xf>
    <xf numFmtId="0" fontId="5" fillId="0" borderId="10" xfId="88" applyFont="1" applyFill="1" applyBorder="1" applyAlignment="1">
      <alignment horizontal="right" vertical="center"/>
      <protection/>
    </xf>
    <xf numFmtId="0" fontId="0" fillId="0" borderId="13" xfId="86" applyFont="1" applyBorder="1" applyAlignment="1">
      <alignment horizontal="center" vertical="center" wrapText="1"/>
      <protection/>
    </xf>
    <xf numFmtId="0" fontId="0" fillId="0" borderId="14" xfId="86" applyFont="1" applyBorder="1" applyAlignment="1">
      <alignment horizontal="center" vertical="center" wrapText="1"/>
      <protection/>
    </xf>
    <xf numFmtId="0" fontId="0" fillId="0" borderId="11" xfId="88" applyFont="1" applyBorder="1" applyAlignment="1">
      <alignment horizontal="center" vertical="center" wrapText="1"/>
      <protection/>
    </xf>
    <xf numFmtId="0" fontId="0" fillId="0" borderId="16" xfId="88" applyFont="1" applyBorder="1" applyAlignment="1">
      <alignment horizontal="center" vertical="center" wrapText="1"/>
      <protection/>
    </xf>
    <xf numFmtId="0" fontId="0" fillId="0" borderId="12" xfId="88" applyFont="1" applyBorder="1" applyAlignment="1">
      <alignment horizontal="center" vertical="center" wrapText="1"/>
      <protection/>
    </xf>
    <xf numFmtId="0" fontId="0" fillId="0" borderId="11" xfId="88" applyFont="1" applyBorder="1" applyAlignment="1">
      <alignment wrapText="1"/>
      <protection/>
    </xf>
    <xf numFmtId="0" fontId="0" fillId="0" borderId="11" xfId="88" applyFont="1" applyFill="1" applyBorder="1" applyAlignment="1">
      <alignment wrapText="1"/>
      <protection/>
    </xf>
    <xf numFmtId="0" fontId="0" fillId="0" borderId="14" xfId="88" applyFont="1" applyFill="1" applyBorder="1" applyAlignment="1">
      <alignment wrapText="1"/>
      <protection/>
    </xf>
    <xf numFmtId="0" fontId="0" fillId="0" borderId="14" xfId="88" applyFont="1" applyBorder="1" applyAlignment="1">
      <alignment wrapText="1"/>
      <protection/>
    </xf>
    <xf numFmtId="185" fontId="2" fillId="0" borderId="11" xfId="88" applyNumberFormat="1" applyBorder="1">
      <alignment/>
      <protection/>
    </xf>
    <xf numFmtId="0" fontId="2" fillId="0" borderId="11" xfId="88" applyBorder="1" applyAlignment="1">
      <alignment wrapText="1"/>
      <protection/>
    </xf>
    <xf numFmtId="0" fontId="2" fillId="0" borderId="11" xfId="88" applyBorder="1">
      <alignment/>
      <protection/>
    </xf>
    <xf numFmtId="0" fontId="2" fillId="0" borderId="11" xfId="88" applyNumberFormat="1" applyBorder="1">
      <alignment/>
      <protection/>
    </xf>
    <xf numFmtId="0" fontId="2" fillId="0" borderId="0" xfId="92" applyFill="1">
      <alignment/>
      <protection/>
    </xf>
    <xf numFmtId="0" fontId="2" fillId="0" borderId="0" xfId="92">
      <alignment/>
      <protection/>
    </xf>
    <xf numFmtId="179" fontId="5" fillId="0" borderId="0" xfId="92" applyNumberFormat="1" applyFont="1" applyFill="1" applyAlignment="1" applyProtection="1">
      <alignment horizontal="center" vertical="center"/>
      <protection/>
    </xf>
    <xf numFmtId="180" fontId="5" fillId="0" borderId="0" xfId="92" applyNumberFormat="1" applyFont="1" applyFill="1" applyAlignment="1" applyProtection="1">
      <alignment horizontal="center" vertical="center"/>
      <protection/>
    </xf>
    <xf numFmtId="0" fontId="5" fillId="0" borderId="0" xfId="92" applyNumberFormat="1" applyFont="1" applyFill="1" applyAlignment="1" applyProtection="1">
      <alignment horizontal="left" vertical="center" wrapText="1"/>
      <protection/>
    </xf>
    <xf numFmtId="181" fontId="5" fillId="0" borderId="0" xfId="92" applyNumberFormat="1" applyFont="1" applyFill="1" applyAlignment="1" applyProtection="1">
      <alignment vertical="center"/>
      <protection/>
    </xf>
    <xf numFmtId="182" fontId="5" fillId="0" borderId="0" xfId="92" applyNumberFormat="1" applyFont="1" applyFill="1" applyAlignment="1" applyProtection="1">
      <alignment vertical="center"/>
      <protection/>
    </xf>
    <xf numFmtId="0" fontId="3" fillId="0" borderId="0" xfId="92" applyNumberFormat="1" applyFont="1" applyFill="1" applyAlignment="1" applyProtection="1">
      <alignment horizontal="center" vertical="center"/>
      <protection/>
    </xf>
    <xf numFmtId="179" fontId="5" fillId="0" borderId="10" xfId="92" applyNumberFormat="1" applyFont="1" applyFill="1" applyBorder="1" applyAlignment="1" applyProtection="1">
      <alignment vertical="center"/>
      <protection/>
    </xf>
    <xf numFmtId="179" fontId="5" fillId="19" borderId="10" xfId="92" applyNumberFormat="1" applyFont="1" applyFill="1" applyBorder="1" applyAlignment="1" applyProtection="1">
      <alignment vertical="center"/>
      <protection/>
    </xf>
    <xf numFmtId="181" fontId="5" fillId="0" borderId="10" xfId="92" applyNumberFormat="1" applyFont="1" applyFill="1" applyBorder="1" applyAlignment="1" applyProtection="1">
      <alignment vertical="center"/>
      <protection/>
    </xf>
    <xf numFmtId="0" fontId="5" fillId="0" borderId="12" xfId="92" applyNumberFormat="1" applyFont="1" applyFill="1" applyBorder="1" applyAlignment="1" applyProtection="1">
      <alignment horizontal="centerContinuous" vertical="center"/>
      <protection/>
    </xf>
    <xf numFmtId="0" fontId="5" fillId="0" borderId="11" xfId="92" applyNumberFormat="1" applyFont="1" applyFill="1" applyBorder="1" applyAlignment="1" applyProtection="1">
      <alignment horizontal="centerContinuous" vertical="center"/>
      <protection/>
    </xf>
    <xf numFmtId="0" fontId="5" fillId="0" borderId="11" xfId="92" applyNumberFormat="1" applyFont="1" applyFill="1" applyBorder="1" applyAlignment="1" applyProtection="1">
      <alignment horizontal="center" vertical="center" wrapText="1"/>
      <protection/>
    </xf>
    <xf numFmtId="0" fontId="5" fillId="0" borderId="11" xfId="92" applyNumberFormat="1" applyFont="1" applyFill="1" applyBorder="1" applyAlignment="1" applyProtection="1">
      <alignment horizontal="center" vertical="center"/>
      <protection/>
    </xf>
    <xf numFmtId="179" fontId="5" fillId="0" borderId="11" xfId="92" applyNumberFormat="1" applyFont="1" applyFill="1" applyBorder="1" applyAlignment="1" applyProtection="1">
      <alignment horizontal="center" vertical="center"/>
      <protection/>
    </xf>
    <xf numFmtId="180" fontId="5" fillId="0" borderId="11" xfId="92" applyNumberFormat="1" applyFont="1" applyFill="1" applyBorder="1" applyAlignment="1" applyProtection="1">
      <alignment horizontal="center" vertical="center"/>
      <protection/>
    </xf>
    <xf numFmtId="0" fontId="5" fillId="0" borderId="14" xfId="92" applyNumberFormat="1" applyFont="1" applyFill="1" applyBorder="1" applyAlignment="1" applyProtection="1">
      <alignment horizontal="center" vertical="center" wrapText="1"/>
      <protection/>
    </xf>
    <xf numFmtId="179" fontId="5" fillId="0" borderId="16" xfId="92" applyNumberFormat="1" applyFont="1" applyFill="1" applyBorder="1" applyAlignment="1" applyProtection="1">
      <alignment horizontal="center" vertical="center"/>
      <protection/>
    </xf>
    <xf numFmtId="180" fontId="5" fillId="0" borderId="16" xfId="92" applyNumberFormat="1" applyFont="1" applyFill="1" applyBorder="1" applyAlignment="1" applyProtection="1">
      <alignment horizontal="center" vertical="center"/>
      <protection/>
    </xf>
    <xf numFmtId="0" fontId="5" fillId="0" borderId="19" xfId="92" applyNumberFormat="1" applyFont="1" applyFill="1" applyBorder="1" applyAlignment="1" applyProtection="1">
      <alignment horizontal="center" vertical="center" wrapText="1"/>
      <protection/>
    </xf>
    <xf numFmtId="0" fontId="5" fillId="0" borderId="19" xfId="92" applyNumberFormat="1" applyFont="1" applyFill="1" applyBorder="1" applyAlignment="1" applyProtection="1">
      <alignment horizontal="center" vertical="center"/>
      <protection/>
    </xf>
    <xf numFmtId="0" fontId="5" fillId="0" borderId="16" xfId="92" applyNumberFormat="1" applyFont="1" applyFill="1" applyBorder="1" applyAlignment="1" applyProtection="1">
      <alignment horizontal="center" vertical="center"/>
      <protection/>
    </xf>
    <xf numFmtId="49" fontId="5" fillId="0" borderId="15" xfId="92" applyNumberFormat="1" applyFont="1" applyFill="1" applyBorder="1" applyAlignment="1" applyProtection="1">
      <alignment horizontal="center" vertical="center" wrapText="1"/>
      <protection/>
    </xf>
    <xf numFmtId="49" fontId="2" fillId="0" borderId="15" xfId="92" applyNumberFormat="1" applyFont="1" applyFill="1" applyBorder="1" applyAlignment="1" applyProtection="1">
      <alignment horizontal="center" vertical="center" wrapText="1"/>
      <protection/>
    </xf>
    <xf numFmtId="0" fontId="2" fillId="0" borderId="15" xfId="92" applyNumberFormat="1" applyFont="1" applyFill="1" applyBorder="1" applyAlignment="1" applyProtection="1">
      <alignment vertical="center" wrapText="1"/>
      <protection/>
    </xf>
    <xf numFmtId="182" fontId="5" fillId="0" borderId="11" xfId="92" applyNumberFormat="1" applyFont="1" applyFill="1" applyBorder="1" applyAlignment="1" applyProtection="1">
      <alignment horizontal="right" vertical="center" wrapText="1"/>
      <protection/>
    </xf>
    <xf numFmtId="0" fontId="5" fillId="0" borderId="11" xfId="91" applyNumberFormat="1" applyFont="1" applyFill="1" applyBorder="1" applyAlignment="1" applyProtection="1">
      <alignment horizontal="left" vertical="center" wrapText="1"/>
      <protection/>
    </xf>
    <xf numFmtId="182" fontId="5" fillId="0" borderId="14" xfId="92" applyNumberFormat="1" applyFont="1" applyFill="1" applyBorder="1" applyAlignment="1" applyProtection="1">
      <alignment horizontal="right" vertical="center" wrapText="1"/>
      <protection/>
    </xf>
    <xf numFmtId="182" fontId="5" fillId="0" borderId="13" xfId="92" applyNumberFormat="1" applyFont="1" applyFill="1" applyBorder="1" applyAlignment="1" applyProtection="1">
      <alignment horizontal="right" vertical="center" wrapText="1"/>
      <protection/>
    </xf>
    <xf numFmtId="182" fontId="5" fillId="0" borderId="15" xfId="92" applyNumberFormat="1" applyFont="1" applyFill="1" applyBorder="1" applyAlignment="1" applyProtection="1">
      <alignment horizontal="right" vertical="center" wrapText="1"/>
      <protection/>
    </xf>
    <xf numFmtId="0" fontId="2" fillId="0" borderId="15" xfId="92" applyNumberFormat="1" applyFont="1" applyFill="1" applyBorder="1" applyAlignment="1" applyProtection="1">
      <alignment horizontal="center" vertical="center" wrapText="1"/>
      <protection/>
    </xf>
    <xf numFmtId="183" fontId="5" fillId="0" borderId="10" xfId="89" applyNumberFormat="1" applyFont="1" applyFill="1" applyBorder="1" applyAlignment="1" applyProtection="1">
      <alignment horizontal="right" vertical="center" wrapText="1"/>
      <protection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2" fillId="0" borderId="0" xfId="89">
      <alignment/>
      <protection/>
    </xf>
    <xf numFmtId="0" fontId="2" fillId="0" borderId="0" xfId="89" applyAlignment="1">
      <alignment wrapText="1"/>
      <protection/>
    </xf>
    <xf numFmtId="183" fontId="8" fillId="0" borderId="0" xfId="89" applyNumberFormat="1" applyFont="1" applyFill="1" applyAlignment="1" applyProtection="1">
      <alignment vertical="center" wrapText="1"/>
      <protection/>
    </xf>
    <xf numFmtId="183" fontId="8" fillId="0" borderId="0" xfId="89" applyNumberFormat="1" applyFont="1" applyFill="1" applyAlignment="1" applyProtection="1">
      <alignment horizontal="right" vertical="center"/>
      <protection/>
    </xf>
    <xf numFmtId="181" fontId="8" fillId="0" borderId="0" xfId="89" applyNumberFormat="1" applyFont="1" applyFill="1" applyAlignment="1" applyProtection="1">
      <alignment horizontal="right" vertical="center"/>
      <protection/>
    </xf>
    <xf numFmtId="181" fontId="8" fillId="0" borderId="0" xfId="89" applyNumberFormat="1" applyFont="1" applyFill="1" applyAlignment="1" applyProtection="1">
      <alignment vertical="center"/>
      <protection/>
    </xf>
    <xf numFmtId="183" fontId="3" fillId="0" borderId="0" xfId="89" applyNumberFormat="1" applyFont="1" applyFill="1" applyAlignment="1" applyProtection="1">
      <alignment horizontal="center" vertical="center" wrapText="1"/>
      <protection/>
    </xf>
    <xf numFmtId="183" fontId="5" fillId="0" borderId="0" xfId="89" applyNumberFormat="1" applyFont="1" applyFill="1" applyBorder="1" applyAlignment="1" applyProtection="1">
      <alignment vertical="center" wrapText="1"/>
      <protection/>
    </xf>
    <xf numFmtId="183" fontId="5" fillId="0" borderId="10" xfId="89" applyNumberFormat="1" applyFont="1" applyFill="1" applyBorder="1" applyAlignment="1" applyProtection="1">
      <alignment vertical="center" wrapText="1"/>
      <protection/>
    </xf>
    <xf numFmtId="183" fontId="3" fillId="0" borderId="10" xfId="89" applyNumberFormat="1" applyFont="1" applyFill="1" applyBorder="1" applyAlignment="1" applyProtection="1">
      <alignment vertical="center" wrapText="1"/>
      <protection/>
    </xf>
    <xf numFmtId="183" fontId="0" fillId="0" borderId="11" xfId="89" applyNumberFormat="1" applyFont="1" applyFill="1" applyBorder="1" applyAlignment="1" applyProtection="1">
      <alignment horizontal="center" vertical="center" wrapText="1"/>
      <protection/>
    </xf>
    <xf numFmtId="183" fontId="0" fillId="0" borderId="15" xfId="89" applyNumberFormat="1" applyFont="1" applyFill="1" applyBorder="1" applyAlignment="1" applyProtection="1">
      <alignment horizontal="distributed" vertical="center" wrapText="1"/>
      <protection/>
    </xf>
    <xf numFmtId="183" fontId="0" fillId="0" borderId="13" xfId="89" applyNumberFormat="1" applyFont="1" applyFill="1" applyBorder="1" applyAlignment="1" applyProtection="1">
      <alignment horizontal="distributed" vertical="center"/>
      <protection/>
    </xf>
    <xf numFmtId="183" fontId="0" fillId="0" borderId="17" xfId="89" applyNumberFormat="1" applyFont="1" applyFill="1" applyBorder="1" applyAlignment="1" applyProtection="1">
      <alignment horizontal="center" vertical="center" wrapText="1"/>
      <protection/>
    </xf>
    <xf numFmtId="183" fontId="0" fillId="0" borderId="20" xfId="89" applyNumberFormat="1" applyFont="1" applyFill="1" applyBorder="1" applyAlignment="1" applyProtection="1">
      <alignment horizontal="center" vertical="center" wrapText="1"/>
      <protection/>
    </xf>
    <xf numFmtId="183" fontId="0" fillId="0" borderId="16" xfId="89" applyNumberFormat="1" applyFont="1" applyFill="1" applyBorder="1" applyAlignment="1" applyProtection="1">
      <alignment horizontal="center" vertical="center"/>
      <protection/>
    </xf>
    <xf numFmtId="0" fontId="0" fillId="0" borderId="16" xfId="89" applyNumberFormat="1" applyFont="1" applyFill="1" applyBorder="1" applyAlignment="1" applyProtection="1">
      <alignment horizontal="center" vertical="center"/>
      <protection/>
    </xf>
    <xf numFmtId="181" fontId="0" fillId="0" borderId="11" xfId="89" applyNumberFormat="1" applyFont="1" applyFill="1" applyBorder="1" applyAlignment="1" applyProtection="1">
      <alignment horizontal="distributed" vertical="center"/>
      <protection/>
    </xf>
    <xf numFmtId="183" fontId="0" fillId="0" borderId="21" xfId="89" applyNumberFormat="1" applyFont="1" applyFill="1" applyBorder="1" applyAlignment="1" applyProtection="1">
      <alignment horizontal="center" vertical="center" wrapText="1"/>
      <protection/>
    </xf>
    <xf numFmtId="183" fontId="0" fillId="0" borderId="22" xfId="89" applyNumberFormat="1" applyFont="1" applyFill="1" applyBorder="1" applyAlignment="1" applyProtection="1">
      <alignment horizontal="center" vertical="center" wrapText="1"/>
      <protection/>
    </xf>
    <xf numFmtId="183" fontId="0" fillId="0" borderId="19" xfId="89" applyNumberFormat="1" applyFont="1" applyFill="1" applyBorder="1" applyAlignment="1" applyProtection="1">
      <alignment horizontal="center" vertical="center"/>
      <protection/>
    </xf>
    <xf numFmtId="0" fontId="0" fillId="0" borderId="19" xfId="89" applyNumberFormat="1" applyFont="1" applyFill="1" applyBorder="1" applyAlignment="1" applyProtection="1">
      <alignment horizontal="center" vertical="center"/>
      <protection/>
    </xf>
    <xf numFmtId="181" fontId="0" fillId="0" borderId="15" xfId="89" applyNumberFormat="1" applyFont="1" applyFill="1" applyBorder="1" applyAlignment="1" applyProtection="1">
      <alignment horizontal="center" vertical="center" wrapText="1"/>
      <protection/>
    </xf>
    <xf numFmtId="181" fontId="0" fillId="0" borderId="14" xfId="89" applyNumberFormat="1" applyFont="1" applyFill="1" applyBorder="1" applyAlignment="1" applyProtection="1">
      <alignment horizontal="center" vertical="center" wrapText="1"/>
      <protection/>
    </xf>
    <xf numFmtId="49" fontId="0" fillId="24" borderId="16" xfId="89" applyNumberFormat="1" applyFont="1" applyFill="1" applyBorder="1" applyAlignment="1">
      <alignment horizontal="center" vertical="center" wrapText="1"/>
      <protection/>
    </xf>
    <xf numFmtId="183" fontId="0" fillId="0" borderId="18" xfId="89" applyNumberFormat="1" applyFont="1" applyFill="1" applyBorder="1" applyAlignment="1" applyProtection="1">
      <alignment horizontal="center" vertical="center" wrapText="1"/>
      <protection/>
    </xf>
    <xf numFmtId="183" fontId="0" fillId="0" borderId="23" xfId="89" applyNumberFormat="1" applyFont="1" applyFill="1" applyBorder="1" applyAlignment="1" applyProtection="1">
      <alignment horizontal="center" vertical="center" wrapText="1"/>
      <protection/>
    </xf>
    <xf numFmtId="183" fontId="0" fillId="0" borderId="12" xfId="89" applyNumberFormat="1" applyFont="1" applyFill="1" applyBorder="1" applyAlignment="1" applyProtection="1">
      <alignment horizontal="center" vertical="center"/>
      <protection/>
    </xf>
    <xf numFmtId="0" fontId="0" fillId="0" borderId="12" xfId="89" applyNumberFormat="1" applyFont="1" applyFill="1" applyBorder="1" applyAlignment="1" applyProtection="1">
      <alignment horizontal="center" vertical="center"/>
      <protection/>
    </xf>
    <xf numFmtId="181" fontId="0" fillId="0" borderId="11" xfId="89" applyNumberFormat="1" applyFont="1" applyFill="1" applyBorder="1" applyAlignment="1" applyProtection="1">
      <alignment horizontal="center" vertical="center" wrapText="1"/>
      <protection/>
    </xf>
    <xf numFmtId="49" fontId="0" fillId="24" borderId="11" xfId="89" applyNumberFormat="1" applyFont="1" applyFill="1" applyBorder="1" applyAlignment="1">
      <alignment horizontal="center" vertical="center" wrapText="1"/>
      <protection/>
    </xf>
    <xf numFmtId="49" fontId="0" fillId="24" borderId="12" xfId="89" applyNumberFormat="1" applyFont="1" applyFill="1" applyBorder="1" applyAlignment="1">
      <alignment horizontal="center" vertical="center" wrapText="1"/>
      <protection/>
    </xf>
    <xf numFmtId="0" fontId="0" fillId="0" borderId="11" xfId="89" applyFont="1" applyBorder="1" applyAlignment="1">
      <alignment horizontal="center" vertical="center" wrapText="1"/>
      <protection/>
    </xf>
    <xf numFmtId="182" fontId="5" fillId="0" borderId="11" xfId="91" applyNumberFormat="1" applyFont="1" applyFill="1" applyBorder="1" applyAlignment="1" applyProtection="1">
      <alignment horizontal="right" vertical="center" wrapText="1"/>
      <protection/>
    </xf>
    <xf numFmtId="0" fontId="0" fillId="0" borderId="11" xfId="84" applyFont="1" applyFill="1" applyBorder="1">
      <alignment vertical="center"/>
      <protection/>
    </xf>
    <xf numFmtId="0" fontId="0" fillId="0" borderId="11" xfId="89" applyNumberFormat="1" applyFont="1" applyFill="1" applyBorder="1" applyAlignment="1" applyProtection="1">
      <alignment horizontal="center" vertical="center"/>
      <protection/>
    </xf>
    <xf numFmtId="49" fontId="0" fillId="24" borderId="11" xfId="89" applyNumberFormat="1" applyFont="1" applyFill="1" applyBorder="1" applyAlignment="1">
      <alignment horizontal="center" vertical="center"/>
      <protection/>
    </xf>
    <xf numFmtId="182" fontId="0" fillId="0" borderId="11" xfId="89" applyNumberFormat="1" applyFont="1" applyFill="1" applyBorder="1" applyAlignment="1">
      <alignment horizontal="right" vertical="center" wrapText="1"/>
      <protection/>
    </xf>
    <xf numFmtId="0" fontId="0" fillId="0" borderId="11" xfId="89" applyFont="1" applyFill="1" applyBorder="1" applyAlignment="1">
      <alignment horizontal="left" vertical="center" wrapText="1"/>
      <protection/>
    </xf>
    <xf numFmtId="181" fontId="0" fillId="0" borderId="11" xfId="89" applyNumberFormat="1" applyFont="1" applyFill="1" applyBorder="1" applyAlignment="1" applyProtection="1">
      <alignment horizontal="right" vertical="center" wrapText="1"/>
      <protection/>
    </xf>
    <xf numFmtId="182" fontId="0" fillId="0" borderId="11" xfId="89" applyNumberFormat="1" applyFont="1" applyFill="1" applyBorder="1" applyAlignment="1" applyProtection="1">
      <alignment horizontal="right" vertical="center" wrapText="1"/>
      <protection/>
    </xf>
    <xf numFmtId="0" fontId="0" fillId="0" borderId="11" xfId="89" applyFont="1" applyFill="1" applyBorder="1" applyAlignment="1">
      <alignment horizontal="center"/>
      <protection/>
    </xf>
    <xf numFmtId="182" fontId="0" fillId="0" borderId="11" xfId="89" applyNumberFormat="1" applyFont="1" applyFill="1" applyBorder="1" applyAlignment="1">
      <alignment horizontal="right" vertical="center"/>
      <protection/>
    </xf>
    <xf numFmtId="0" fontId="0" fillId="0" borderId="15" xfId="89" applyFont="1" applyFill="1" applyBorder="1" applyAlignment="1">
      <alignment horizontal="center"/>
      <protection/>
    </xf>
    <xf numFmtId="0" fontId="0" fillId="0" borderId="14" xfId="89" applyFont="1" applyFill="1" applyBorder="1" applyAlignment="1">
      <alignment horizontal="center"/>
      <protection/>
    </xf>
    <xf numFmtId="0" fontId="0" fillId="0" borderId="11" xfId="84" applyFont="1" applyFill="1" applyBorder="1" applyAlignment="1">
      <alignment horizontal="center" vertical="center"/>
      <protection/>
    </xf>
    <xf numFmtId="0" fontId="0" fillId="0" borderId="0" xfId="89" applyFont="1" applyAlignment="1">
      <alignment wrapText="1"/>
      <protection/>
    </xf>
    <xf numFmtId="181" fontId="5" fillId="0" borderId="0" xfId="89" applyNumberFormat="1" applyFont="1" applyFill="1" applyAlignment="1" applyProtection="1">
      <alignment horizontal="right" vertical="center"/>
      <protection/>
    </xf>
    <xf numFmtId="183" fontId="0" fillId="0" borderId="14" xfId="89" applyNumberFormat="1" applyFont="1" applyFill="1" applyBorder="1" applyAlignment="1" applyProtection="1">
      <alignment horizontal="distributed" vertical="center"/>
      <protection/>
    </xf>
    <xf numFmtId="186" fontId="0" fillId="0" borderId="0" xfId="89" applyNumberFormat="1" applyFont="1" applyFill="1">
      <alignment/>
      <protection/>
    </xf>
    <xf numFmtId="0" fontId="2" fillId="0" borderId="0" xfId="91" applyFill="1">
      <alignment/>
      <protection/>
    </xf>
    <xf numFmtId="0" fontId="2" fillId="0" borderId="0" xfId="91">
      <alignment/>
      <protection/>
    </xf>
    <xf numFmtId="179" fontId="2" fillId="0" borderId="0" xfId="91" applyNumberFormat="1" applyFont="1" applyFill="1" applyAlignment="1" applyProtection="1">
      <alignment horizontal="center" vertical="center" wrapText="1"/>
      <protection/>
    </xf>
    <xf numFmtId="180" fontId="5" fillId="0" borderId="0" xfId="91" applyNumberFormat="1" applyFont="1" applyFill="1" applyAlignment="1" applyProtection="1">
      <alignment horizontal="center" vertical="center"/>
      <protection/>
    </xf>
    <xf numFmtId="0" fontId="5" fillId="24" borderId="0" xfId="91" applyNumberFormat="1" applyFont="1" applyFill="1" applyAlignment="1" applyProtection="1">
      <alignment vertical="center" wrapText="1"/>
      <protection/>
    </xf>
    <xf numFmtId="181" fontId="5" fillId="24" borderId="0" xfId="91" applyNumberFormat="1" applyFont="1" applyFill="1" applyAlignment="1" applyProtection="1">
      <alignment vertical="center" wrapText="1"/>
      <protection/>
    </xf>
    <xf numFmtId="179" fontId="3" fillId="0" borderId="0" xfId="91" applyNumberFormat="1" applyFont="1" applyFill="1" applyAlignment="1" applyProtection="1">
      <alignment horizontal="center" vertical="center"/>
      <protection/>
    </xf>
    <xf numFmtId="179" fontId="5" fillId="0" borderId="10" xfId="91" applyNumberFormat="1" applyFont="1" applyFill="1" applyBorder="1" applyAlignment="1" applyProtection="1">
      <alignment vertical="center"/>
      <protection/>
    </xf>
    <xf numFmtId="179" fontId="5" fillId="19" borderId="10" xfId="91" applyNumberFormat="1" applyFont="1" applyFill="1" applyBorder="1" applyAlignment="1" applyProtection="1">
      <alignment vertical="center"/>
      <protection/>
    </xf>
    <xf numFmtId="0" fontId="5" fillId="0" borderId="0" xfId="91" applyNumberFormat="1" applyFont="1" applyFill="1" applyAlignment="1" applyProtection="1">
      <alignment vertical="center" wrapText="1"/>
      <protection/>
    </xf>
    <xf numFmtId="0" fontId="5" fillId="0" borderId="11" xfId="91" applyNumberFormat="1" applyFont="1" applyFill="1" applyBorder="1" applyAlignment="1" applyProtection="1">
      <alignment horizontal="centerContinuous" vertical="center"/>
      <protection/>
    </xf>
    <xf numFmtId="0" fontId="5" fillId="0" borderId="11" xfId="91" applyNumberFormat="1" applyFont="1" applyFill="1" applyBorder="1" applyAlignment="1" applyProtection="1">
      <alignment horizontal="center" vertical="center" wrapText="1"/>
      <protection/>
    </xf>
    <xf numFmtId="181" fontId="5" fillId="0" borderId="15" xfId="85" applyNumberFormat="1" applyFont="1" applyFill="1" applyBorder="1" applyAlignment="1" applyProtection="1">
      <alignment horizontal="center" vertical="center"/>
      <protection/>
    </xf>
    <xf numFmtId="181" fontId="5" fillId="0" borderId="14" xfId="85" applyNumberFormat="1" applyFont="1" applyFill="1" applyBorder="1" applyAlignment="1" applyProtection="1">
      <alignment horizontal="center" vertical="center"/>
      <protection/>
    </xf>
    <xf numFmtId="49" fontId="5" fillId="0" borderId="16" xfId="85" applyNumberFormat="1" applyFont="1" applyFill="1" applyBorder="1" applyAlignment="1">
      <alignment horizontal="center" vertical="center" wrapText="1"/>
      <protection/>
    </xf>
    <xf numFmtId="179" fontId="5" fillId="0" borderId="11" xfId="91" applyNumberFormat="1" applyFont="1" applyFill="1" applyBorder="1" applyAlignment="1" applyProtection="1">
      <alignment horizontal="center" vertical="center"/>
      <protection/>
    </xf>
    <xf numFmtId="180" fontId="5" fillId="0" borderId="11" xfId="91" applyNumberFormat="1" applyFont="1" applyFill="1" applyBorder="1" applyAlignment="1" applyProtection="1">
      <alignment horizontal="center" vertical="center"/>
      <protection/>
    </xf>
    <xf numFmtId="180" fontId="5" fillId="0" borderId="15" xfId="91" applyNumberFormat="1" applyFont="1" applyFill="1" applyBorder="1" applyAlignment="1" applyProtection="1">
      <alignment horizontal="center" vertical="center"/>
      <protection/>
    </xf>
    <xf numFmtId="49" fontId="5" fillId="24" borderId="11" xfId="85" applyNumberFormat="1" applyFont="1" applyFill="1" applyBorder="1" applyAlignment="1">
      <alignment horizontal="center" vertical="center" wrapText="1"/>
      <protection/>
    </xf>
    <xf numFmtId="49" fontId="5" fillId="0" borderId="12" xfId="85" applyNumberFormat="1" applyFont="1" applyFill="1" applyBorder="1" applyAlignment="1">
      <alignment horizontal="center" vertical="center" wrapText="1"/>
      <protection/>
    </xf>
    <xf numFmtId="179" fontId="5" fillId="0" borderId="16" xfId="91" applyNumberFormat="1" applyFont="1" applyFill="1" applyBorder="1" applyAlignment="1" applyProtection="1">
      <alignment horizontal="center" vertical="center"/>
      <protection/>
    </xf>
    <xf numFmtId="180" fontId="5" fillId="0" borderId="16" xfId="91" applyNumberFormat="1" applyFont="1" applyFill="1" applyBorder="1" applyAlignment="1" applyProtection="1">
      <alignment horizontal="center" vertical="center"/>
      <protection/>
    </xf>
    <xf numFmtId="0" fontId="5" fillId="0" borderId="19" xfId="91" applyNumberFormat="1" applyFont="1" applyFill="1" applyBorder="1" applyAlignment="1" applyProtection="1">
      <alignment horizontal="center" vertical="center" wrapText="1"/>
      <protection/>
    </xf>
    <xf numFmtId="0" fontId="5" fillId="0" borderId="11" xfId="91" applyNumberFormat="1" applyFont="1" applyBorder="1" applyAlignment="1">
      <alignment horizontal="center" vertical="center"/>
      <protection/>
    </xf>
    <xf numFmtId="49" fontId="5" fillId="0" borderId="11" xfId="91" applyNumberFormat="1" applyFont="1" applyFill="1" applyBorder="1" applyAlignment="1" applyProtection="1">
      <alignment horizontal="left" vertical="center" wrapText="1"/>
      <protection/>
    </xf>
    <xf numFmtId="49" fontId="9" fillId="0" borderId="11" xfId="91" applyNumberFormat="1" applyFont="1" applyFill="1" applyBorder="1" applyAlignment="1" applyProtection="1">
      <alignment horizontal="left" vertical="center" wrapText="1"/>
      <protection/>
    </xf>
    <xf numFmtId="49" fontId="2" fillId="0" borderId="15" xfId="92" applyNumberFormat="1" applyFont="1" applyFill="1" applyBorder="1" applyAlignment="1" applyProtection="1">
      <alignment vertical="center" wrapText="1"/>
      <protection/>
    </xf>
    <xf numFmtId="0" fontId="2" fillId="0" borderId="15" xfId="92" applyNumberFormat="1" applyFont="1" applyFill="1" applyBorder="1" applyAlignment="1" applyProtection="1">
      <alignment horizontal="left" vertical="center" wrapText="1"/>
      <protection/>
    </xf>
    <xf numFmtId="181" fontId="5" fillId="0" borderId="0" xfId="91" applyNumberFormat="1" applyFont="1" applyFill="1" applyAlignment="1" applyProtection="1">
      <alignment horizontal="right" vertical="center"/>
      <protection/>
    </xf>
    <xf numFmtId="181" fontId="5" fillId="24" borderId="0" xfId="91" applyNumberFormat="1" applyFont="1" applyFill="1" applyBorder="1" applyAlignment="1" applyProtection="1">
      <alignment horizontal="right"/>
      <protection/>
    </xf>
    <xf numFmtId="49" fontId="5" fillId="24" borderId="16" xfId="85" applyNumberFormat="1" applyFont="1" applyFill="1" applyBorder="1" applyAlignment="1">
      <alignment horizontal="center" vertical="center" wrapText="1"/>
      <protection/>
    </xf>
    <xf numFmtId="49" fontId="5" fillId="0" borderId="16" xfId="91" applyNumberFormat="1" applyFont="1" applyFill="1" applyBorder="1" applyAlignment="1">
      <alignment horizontal="center" vertical="center" wrapText="1"/>
      <protection/>
    </xf>
    <xf numFmtId="49" fontId="5" fillId="24" borderId="16" xfId="91" applyNumberFormat="1" applyFont="1" applyFill="1" applyBorder="1" applyAlignment="1">
      <alignment horizontal="center" vertical="center" wrapText="1"/>
      <protection/>
    </xf>
    <xf numFmtId="49" fontId="5" fillId="24" borderId="16" xfId="91" applyNumberFormat="1" applyFont="1" applyFill="1" applyBorder="1" applyAlignment="1">
      <alignment horizontal="center" vertical="center"/>
      <protection/>
    </xf>
    <xf numFmtId="49" fontId="5" fillId="24" borderId="12" xfId="85" applyNumberFormat="1" applyFont="1" applyFill="1" applyBorder="1" applyAlignment="1">
      <alignment horizontal="center" vertical="center" wrapText="1"/>
      <protection/>
    </xf>
    <xf numFmtId="49" fontId="5" fillId="0" borderId="12" xfId="91" applyNumberFormat="1" applyFont="1" applyFill="1" applyBorder="1" applyAlignment="1">
      <alignment vertical="center" wrapText="1"/>
      <protection/>
    </xf>
    <xf numFmtId="49" fontId="5" fillId="24" borderId="12" xfId="91" applyNumberFormat="1" applyFont="1" applyFill="1" applyBorder="1" applyAlignment="1">
      <alignment horizontal="center" vertical="center" wrapText="1"/>
      <protection/>
    </xf>
    <xf numFmtId="49" fontId="5" fillId="24" borderId="12" xfId="91" applyNumberFormat="1" applyFont="1" applyFill="1" applyBorder="1" applyAlignment="1">
      <alignment horizontal="center" vertical="center"/>
      <protection/>
    </xf>
    <xf numFmtId="182" fontId="5" fillId="0" borderId="11" xfId="91" applyNumberFormat="1" applyFont="1" applyFill="1" applyBorder="1" applyAlignment="1">
      <alignment horizontal="right" vertical="center" wrapText="1"/>
      <protection/>
    </xf>
    <xf numFmtId="0" fontId="2" fillId="0" borderId="0" xfId="85" applyFill="1">
      <alignment/>
      <protection/>
    </xf>
    <xf numFmtId="0" fontId="0" fillId="0" borderId="0" xfId="87">
      <alignment vertical="center"/>
      <protection/>
    </xf>
    <xf numFmtId="0" fontId="2" fillId="0" borderId="0" xfId="85">
      <alignment/>
      <protection/>
    </xf>
    <xf numFmtId="0" fontId="0" fillId="0" borderId="0" xfId="87" applyAlignment="1">
      <alignment vertical="center" wrapText="1"/>
      <protection/>
    </xf>
    <xf numFmtId="183" fontId="5" fillId="0" borderId="0" xfId="85" applyNumberFormat="1" applyFont="1" applyFill="1" applyAlignment="1" applyProtection="1">
      <alignment horizontal="right" vertical="center"/>
      <protection/>
    </xf>
    <xf numFmtId="181" fontId="5" fillId="0" borderId="0" xfId="85" applyNumberFormat="1" applyFont="1" applyFill="1" applyAlignment="1" applyProtection="1">
      <alignment horizontal="right" vertical="center"/>
      <protection/>
    </xf>
    <xf numFmtId="183" fontId="3" fillId="0" borderId="0" xfId="85" applyNumberFormat="1" applyFont="1" applyFill="1" applyAlignment="1" applyProtection="1">
      <alignment horizontal="center" vertical="center"/>
      <protection/>
    </xf>
    <xf numFmtId="0" fontId="5" fillId="0" borderId="10" xfId="85" applyFont="1" applyFill="1" applyBorder="1" applyAlignment="1">
      <alignment horizontal="left"/>
      <protection/>
    </xf>
    <xf numFmtId="0" fontId="5" fillId="19" borderId="10" xfId="85" applyFont="1" applyFill="1" applyBorder="1" applyAlignment="1">
      <alignment horizontal="left"/>
      <protection/>
    </xf>
    <xf numFmtId="181" fontId="5" fillId="0" borderId="0" xfId="85" applyNumberFormat="1" applyFont="1" applyFill="1" applyAlignment="1" applyProtection="1">
      <alignment horizontal="centerContinuous" vertical="center"/>
      <protection/>
    </xf>
    <xf numFmtId="183" fontId="5" fillId="0" borderId="11" xfId="85" applyNumberFormat="1" applyFont="1" applyFill="1" applyBorder="1" applyAlignment="1" applyProtection="1">
      <alignment horizontal="centerContinuous" vertical="center"/>
      <protection/>
    </xf>
    <xf numFmtId="183" fontId="5" fillId="0" borderId="16" xfId="85" applyNumberFormat="1" applyFont="1" applyFill="1" applyBorder="1" applyAlignment="1" applyProtection="1">
      <alignment horizontal="centerContinuous" vertical="center"/>
      <protection/>
    </xf>
    <xf numFmtId="183" fontId="5" fillId="0" borderId="11" xfId="85" applyNumberFormat="1" applyFont="1" applyFill="1" applyBorder="1" applyAlignment="1" applyProtection="1">
      <alignment horizontal="center" vertical="center"/>
      <protection/>
    </xf>
    <xf numFmtId="0" fontId="5" fillId="0" borderId="11" xfId="85" applyNumberFormat="1" applyFont="1" applyFill="1" applyBorder="1" applyAlignment="1" applyProtection="1">
      <alignment horizontal="center" vertical="center" wrapText="1"/>
      <protection/>
    </xf>
    <xf numFmtId="0" fontId="5" fillId="0" borderId="16" xfId="85" applyNumberFormat="1" applyFont="1" applyFill="1" applyBorder="1" applyAlignment="1" applyProtection="1">
      <alignment horizontal="center" vertical="center" wrapText="1"/>
      <protection/>
    </xf>
    <xf numFmtId="181" fontId="5" fillId="0" borderId="15" xfId="85" applyNumberFormat="1" applyFont="1" applyFill="1" applyBorder="1" applyAlignment="1" applyProtection="1">
      <alignment horizontal="center" vertical="center" wrapText="1"/>
      <protection/>
    </xf>
    <xf numFmtId="0" fontId="5" fillId="0" borderId="19" xfId="85" applyNumberFormat="1" applyFont="1" applyFill="1" applyBorder="1" applyAlignment="1" applyProtection="1">
      <alignment horizontal="center" vertical="center" wrapText="1"/>
      <protection/>
    </xf>
    <xf numFmtId="0" fontId="5" fillId="0" borderId="12" xfId="85" applyNumberFormat="1" applyFont="1" applyFill="1" applyBorder="1" applyAlignment="1" applyProtection="1">
      <alignment horizontal="center" vertical="center" wrapText="1"/>
      <protection/>
    </xf>
    <xf numFmtId="181" fontId="5" fillId="0" borderId="11" xfId="85" applyNumberFormat="1" applyFont="1" applyFill="1" applyBorder="1" applyAlignment="1" applyProtection="1">
      <alignment horizontal="center" vertical="center" wrapText="1"/>
      <protection/>
    </xf>
    <xf numFmtId="0" fontId="5" fillId="0" borderId="11" xfId="85" applyFont="1" applyBorder="1" applyAlignment="1">
      <alignment horizontal="center" vertical="center" wrapText="1"/>
      <protection/>
    </xf>
    <xf numFmtId="0" fontId="5" fillId="0" borderId="11" xfId="85" applyFont="1" applyFill="1" applyBorder="1" applyAlignment="1">
      <alignment horizontal="left" vertical="center"/>
      <protection/>
    </xf>
    <xf numFmtId="181" fontId="5" fillId="0" borderId="11" xfId="85" applyNumberFormat="1" applyFont="1" applyFill="1" applyBorder="1" applyAlignment="1" applyProtection="1">
      <alignment horizontal="right" vertical="center" wrapText="1"/>
      <protection/>
    </xf>
    <xf numFmtId="186" fontId="5" fillId="0" borderId="11" xfId="85" applyNumberFormat="1" applyFont="1" applyFill="1" applyBorder="1" applyAlignment="1">
      <alignment horizontal="left" vertical="center"/>
      <protection/>
    </xf>
    <xf numFmtId="182" fontId="5" fillId="0" borderId="11" xfId="85" applyNumberFormat="1" applyFont="1" applyFill="1" applyBorder="1" applyAlignment="1">
      <alignment horizontal="right" vertical="center" wrapText="1"/>
      <protection/>
    </xf>
    <xf numFmtId="182" fontId="5" fillId="0" borderId="11" xfId="85" applyNumberFormat="1" applyFont="1" applyFill="1" applyBorder="1" applyAlignment="1" applyProtection="1">
      <alignment horizontal="right" vertical="center" wrapText="1"/>
      <protection/>
    </xf>
    <xf numFmtId="0" fontId="5" fillId="0" borderId="11" xfId="85" applyFont="1" applyFill="1" applyBorder="1" applyAlignment="1">
      <alignment horizontal="left" vertical="center" wrapText="1"/>
      <protection/>
    </xf>
    <xf numFmtId="186" fontId="5" fillId="0" borderId="11" xfId="85" applyNumberFormat="1" applyFont="1" applyFill="1" applyBorder="1" applyAlignment="1" applyProtection="1">
      <alignment vertical="center"/>
      <protection/>
    </xf>
    <xf numFmtId="0" fontId="5" fillId="0" borderId="11" xfId="85" applyFont="1" applyFill="1" applyBorder="1" applyAlignment="1">
      <alignment vertical="center"/>
      <protection/>
    </xf>
    <xf numFmtId="186" fontId="5" fillId="0" borderId="11" xfId="85" applyNumberFormat="1" applyFont="1" applyFill="1" applyBorder="1" applyAlignment="1" applyProtection="1">
      <alignment horizontal="left" vertical="center"/>
      <protection/>
    </xf>
    <xf numFmtId="183" fontId="5" fillId="0" borderId="11" xfId="85" applyNumberFormat="1" applyFont="1" applyFill="1" applyBorder="1" applyAlignment="1" applyProtection="1">
      <alignment horizontal="left" vertical="center" wrapText="1"/>
      <protection/>
    </xf>
    <xf numFmtId="183" fontId="5" fillId="0" borderId="15" xfId="85" applyNumberFormat="1" applyFont="1" applyFill="1" applyBorder="1" applyAlignment="1" applyProtection="1">
      <alignment horizontal="left" vertical="center" wrapText="1"/>
      <protection/>
    </xf>
    <xf numFmtId="183" fontId="5" fillId="0" borderId="14" xfId="85" applyNumberFormat="1" applyFont="1" applyFill="1" applyBorder="1" applyAlignment="1" applyProtection="1">
      <alignment horizontal="left" vertical="center" wrapText="1"/>
      <protection/>
    </xf>
    <xf numFmtId="186" fontId="5" fillId="0" borderId="13" xfId="85" applyNumberFormat="1" applyFont="1" applyFill="1" applyBorder="1" applyAlignment="1" applyProtection="1">
      <alignment horizontal="left" vertical="center"/>
      <protection/>
    </xf>
    <xf numFmtId="0" fontId="5" fillId="0" borderId="15" xfId="85" applyFont="1" applyFill="1" applyBorder="1" applyAlignment="1">
      <alignment horizontal="center" vertical="center"/>
      <protection/>
    </xf>
    <xf numFmtId="0" fontId="5" fillId="0" borderId="14" xfId="85" applyFont="1" applyFill="1" applyBorder="1" applyAlignment="1">
      <alignment horizontal="center" vertical="center"/>
      <protection/>
    </xf>
    <xf numFmtId="186" fontId="5" fillId="0" borderId="15" xfId="85" applyNumberFormat="1" applyFont="1" applyFill="1" applyBorder="1" applyAlignment="1" applyProtection="1">
      <alignment horizontal="left" vertical="center"/>
      <protection/>
    </xf>
    <xf numFmtId="182" fontId="2" fillId="0" borderId="11" xfId="85" applyNumberFormat="1" applyFill="1" applyBorder="1" applyAlignment="1">
      <alignment horizontal="right" vertical="center" wrapText="1"/>
      <protection/>
    </xf>
    <xf numFmtId="0" fontId="5" fillId="0" borderId="15" xfId="85" applyFont="1" applyFill="1" applyBorder="1" applyAlignment="1">
      <alignment horizontal="left" vertical="center" wrapText="1"/>
      <protection/>
    </xf>
    <xf numFmtId="0" fontId="5" fillId="0" borderId="14" xfId="85" applyFont="1" applyFill="1" applyBorder="1" applyAlignment="1">
      <alignment horizontal="left" vertical="center" wrapText="1"/>
      <protection/>
    </xf>
    <xf numFmtId="181" fontId="5" fillId="0" borderId="11" xfId="85" applyNumberFormat="1" applyFont="1" applyFill="1" applyBorder="1" applyAlignment="1">
      <alignment horizontal="right" vertical="center" wrapText="1"/>
      <protection/>
    </xf>
    <xf numFmtId="182" fontId="5" fillId="0" borderId="11" xfId="85" applyNumberFormat="1" applyFont="1" applyFill="1" applyBorder="1" applyAlignment="1">
      <alignment horizontal="right" vertical="center"/>
      <protection/>
    </xf>
    <xf numFmtId="183" fontId="5" fillId="0" borderId="15" xfId="85" applyNumberFormat="1" applyFont="1" applyFill="1" applyBorder="1" applyAlignment="1" applyProtection="1">
      <alignment horizontal="center" vertical="center"/>
      <protection/>
    </xf>
    <xf numFmtId="183" fontId="5" fillId="0" borderId="14" xfId="85" applyNumberFormat="1" applyFont="1" applyFill="1" applyBorder="1" applyAlignment="1" applyProtection="1">
      <alignment horizontal="center" vertical="center"/>
      <protection/>
    </xf>
    <xf numFmtId="186" fontId="5" fillId="0" borderId="11" xfId="85" applyNumberFormat="1" applyFont="1" applyFill="1" applyBorder="1" applyAlignment="1">
      <alignment horizontal="center" vertical="center"/>
      <protection/>
    </xf>
    <xf numFmtId="181" fontId="5" fillId="0" borderId="0" xfId="85" applyNumberFormat="1" applyFont="1" applyFill="1" applyAlignment="1" applyProtection="1">
      <alignment vertical="center"/>
      <protection/>
    </xf>
    <xf numFmtId="0" fontId="5" fillId="0" borderId="0" xfId="87" applyFont="1" applyAlignment="1">
      <alignment horizontal="right" vertical="center" wrapText="1"/>
      <protection/>
    </xf>
    <xf numFmtId="0" fontId="5" fillId="0" borderId="24" xfId="87" applyFont="1" applyBorder="1" applyAlignment="1">
      <alignment horizontal="centerContinuous" vertical="center" wrapText="1"/>
      <protection/>
    </xf>
    <xf numFmtId="181" fontId="5" fillId="0" borderId="13" xfId="85" applyNumberFormat="1" applyFont="1" applyFill="1" applyBorder="1" applyAlignment="1" applyProtection="1">
      <alignment horizontal="center" vertical="center" wrapText="1"/>
      <protection/>
    </xf>
    <xf numFmtId="181" fontId="5" fillId="0" borderId="14" xfId="85" applyNumberFormat="1" applyFont="1" applyFill="1" applyBorder="1" applyAlignment="1" applyProtection="1">
      <alignment horizontal="center" vertical="center" wrapText="1"/>
      <protection/>
    </xf>
    <xf numFmtId="187" fontId="5" fillId="0" borderId="16" xfId="87" applyNumberFormat="1" applyFont="1" applyBorder="1" applyAlignment="1">
      <alignment horizontal="center" vertical="center" wrapText="1"/>
      <protection/>
    </xf>
    <xf numFmtId="49" fontId="5" fillId="0" borderId="16" xfId="85" applyNumberFormat="1" applyFont="1" applyFill="1" applyBorder="1" applyAlignment="1">
      <alignment vertical="center" wrapText="1"/>
      <protection/>
    </xf>
    <xf numFmtId="187" fontId="5" fillId="0" borderId="12" xfId="87" applyNumberFormat="1" applyFont="1" applyBorder="1" applyAlignment="1">
      <alignment horizontal="center" vertical="center" wrapText="1"/>
      <protection/>
    </xf>
    <xf numFmtId="187" fontId="5" fillId="0" borderId="24" xfId="87" applyNumberFormat="1" applyFont="1" applyFill="1" applyBorder="1" applyAlignment="1">
      <alignment horizontal="right" vertical="center" wrapText="1"/>
      <protection/>
    </xf>
    <xf numFmtId="0" fontId="0" fillId="0" borderId="0" xfId="87" applyFill="1">
      <alignment vertical="center"/>
      <protection/>
    </xf>
    <xf numFmtId="181" fontId="5" fillId="0" borderId="24" xfId="87" applyNumberFormat="1" applyFont="1" applyFill="1" applyBorder="1" applyAlignment="1">
      <alignment horizontal="right" vertical="center" wrapText="1"/>
      <protection/>
    </xf>
    <xf numFmtId="187" fontId="5" fillId="0" borderId="24" xfId="87" applyNumberFormat="1" applyFont="1" applyBorder="1" applyAlignment="1">
      <alignment horizontal="right" vertical="center" wrapText="1"/>
      <protection/>
    </xf>
  </cellXfs>
  <cellStyles count="8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百分比_EF4B13E29A0421FAE0430A08200E21FA" xfId="84"/>
    <cellStyle name="常规_0C0E50DD51360000E0530A0804CB2C68" xfId="85"/>
    <cellStyle name="常规_1、政府组成部门预算分析-基本支出" xfId="86"/>
    <cellStyle name="常规_279F34B40C5C011EE0530A0804CCE720" xfId="87"/>
    <cellStyle name="常规_EE70A06373940074E0430A0804CB0074" xfId="88"/>
    <cellStyle name="常规_439B6CFEF4310134E0530A0804CB25FB" xfId="89"/>
    <cellStyle name="常规_439B6D647C250158E0530A0804CC3FF1" xfId="90"/>
    <cellStyle name="常规_442239306334007CE0530A0804CB3F5E" xfId="91"/>
    <cellStyle name="常规_4422630BD59E014AE0530A0804CCCC24" xfId="92"/>
    <cellStyle name="着色 3" xfId="93"/>
    <cellStyle name="着色 4" xfId="94"/>
    <cellStyle name="着色 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 topLeftCell="A1">
      <selection activeCell="M14" sqref="M14"/>
    </sheetView>
  </sheetViews>
  <sheetFormatPr defaultColWidth="6.875" defaultRowHeight="14.25"/>
  <cols>
    <col min="1" max="1" width="3.50390625" style="227" customWidth="1"/>
    <col min="2" max="2" width="14.625" style="227" customWidth="1"/>
    <col min="3" max="3" width="12.125" style="227" customWidth="1"/>
    <col min="4" max="4" width="17.875" style="227" customWidth="1"/>
    <col min="5" max="5" width="11.50390625" style="227" customWidth="1"/>
    <col min="6" max="6" width="9.00390625" style="227" customWidth="1"/>
    <col min="7" max="7" width="10.50390625" style="227" customWidth="1"/>
    <col min="8" max="8" width="10.375" style="227" customWidth="1"/>
    <col min="9" max="9" width="12.625" style="227" customWidth="1"/>
    <col min="10" max="10" width="11.75390625" style="227" customWidth="1"/>
    <col min="11" max="11" width="7.75390625" style="227" customWidth="1"/>
    <col min="12" max="12" width="10.75390625" style="227" customWidth="1"/>
    <col min="13" max="13" width="8.625" style="228" customWidth="1"/>
    <col min="14" max="26" width="6.875" style="226" customWidth="1"/>
    <col min="27" max="244" width="6.875" style="227" customWidth="1"/>
    <col min="245" max="16384" width="6.875" style="227" customWidth="1"/>
  </cols>
  <sheetData>
    <row r="1" spans="1:13" ht="24.75" customHeight="1">
      <c r="A1" s="49"/>
      <c r="B1" s="49"/>
      <c r="C1" s="229"/>
      <c r="D1" s="229"/>
      <c r="E1" s="230"/>
      <c r="F1" s="230"/>
      <c r="G1" s="230"/>
      <c r="H1" s="230"/>
      <c r="I1" s="269"/>
      <c r="J1" s="269"/>
      <c r="K1" s="269"/>
      <c r="L1" s="269"/>
      <c r="M1" s="214" t="s">
        <v>0</v>
      </c>
    </row>
    <row r="2" spans="1:13" ht="24.75" customHeight="1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24.75" customHeight="1">
      <c r="A3" s="232" t="s">
        <v>2</v>
      </c>
      <c r="B3" s="233"/>
      <c r="C3" s="233"/>
      <c r="D3" s="233"/>
      <c r="E3" s="234"/>
      <c r="F3" s="234"/>
      <c r="G3" s="234"/>
      <c r="H3" s="234"/>
      <c r="I3" s="269"/>
      <c r="J3" s="269"/>
      <c r="K3" s="269"/>
      <c r="L3" s="269"/>
      <c r="M3" s="270" t="s">
        <v>3</v>
      </c>
    </row>
    <row r="4" spans="1:13" ht="21" customHeight="1">
      <c r="A4" s="235" t="s">
        <v>4</v>
      </c>
      <c r="B4" s="235"/>
      <c r="C4" s="235"/>
      <c r="D4" s="235" t="s">
        <v>5</v>
      </c>
      <c r="E4" s="235"/>
      <c r="F4" s="236"/>
      <c r="G4" s="236"/>
      <c r="H4" s="235"/>
      <c r="I4" s="235"/>
      <c r="J4" s="235"/>
      <c r="K4" s="235"/>
      <c r="L4" s="235"/>
      <c r="M4" s="271"/>
    </row>
    <row r="5" spans="1:13" ht="21" customHeight="1">
      <c r="A5" s="237" t="s">
        <v>6</v>
      </c>
      <c r="B5" s="237"/>
      <c r="C5" s="237" t="s">
        <v>7</v>
      </c>
      <c r="D5" s="237" t="s">
        <v>8</v>
      </c>
      <c r="E5" s="238" t="s">
        <v>9</v>
      </c>
      <c r="F5" s="239" t="s">
        <v>10</v>
      </c>
      <c r="G5" s="238" t="s">
        <v>11</v>
      </c>
      <c r="H5" s="240" t="s">
        <v>12</v>
      </c>
      <c r="I5" s="272"/>
      <c r="J5" s="272"/>
      <c r="K5" s="272"/>
      <c r="L5" s="272"/>
      <c r="M5" s="273"/>
    </row>
    <row r="6" spans="1:13" ht="23.25" customHeight="1">
      <c r="A6" s="237"/>
      <c r="B6" s="237"/>
      <c r="C6" s="237"/>
      <c r="D6" s="237"/>
      <c r="E6" s="238"/>
      <c r="F6" s="241"/>
      <c r="G6" s="238"/>
      <c r="H6" s="240" t="s">
        <v>13</v>
      </c>
      <c r="I6" s="272"/>
      <c r="J6" s="273"/>
      <c r="K6" s="216" t="s">
        <v>14</v>
      </c>
      <c r="L6" s="216" t="s">
        <v>15</v>
      </c>
      <c r="M6" s="274" t="s">
        <v>16</v>
      </c>
    </row>
    <row r="7" spans="1:13" ht="22.5" customHeight="1">
      <c r="A7" s="237"/>
      <c r="B7" s="237"/>
      <c r="C7" s="237"/>
      <c r="D7" s="237"/>
      <c r="E7" s="238"/>
      <c r="F7" s="242"/>
      <c r="G7" s="238"/>
      <c r="H7" s="243" t="s">
        <v>17</v>
      </c>
      <c r="I7" s="204" t="s">
        <v>18</v>
      </c>
      <c r="J7" s="275" t="s">
        <v>19</v>
      </c>
      <c r="K7" s="220"/>
      <c r="L7" s="220"/>
      <c r="M7" s="276"/>
    </row>
    <row r="8" spans="1:26" s="225" customFormat="1" ht="24.75" customHeight="1">
      <c r="A8" s="244" t="s">
        <v>13</v>
      </c>
      <c r="B8" s="245" t="s">
        <v>17</v>
      </c>
      <c r="C8" s="246">
        <f>C9</f>
        <v>14868.05</v>
      </c>
      <c r="D8" s="247" t="s">
        <v>20</v>
      </c>
      <c r="E8" s="248">
        <f aca="true" t="shared" si="0" ref="E8:E13">H8</f>
        <v>13607.59</v>
      </c>
      <c r="F8" s="248"/>
      <c r="G8" s="248"/>
      <c r="H8" s="248">
        <f aca="true" t="shared" si="1" ref="H8:H13">I8</f>
        <v>13607.59</v>
      </c>
      <c r="I8" s="248">
        <f>SUM(I9:I11)</f>
        <v>13607.59</v>
      </c>
      <c r="J8" s="248">
        <v>0</v>
      </c>
      <c r="K8" s="248">
        <v>0</v>
      </c>
      <c r="L8" s="248">
        <v>0</v>
      </c>
      <c r="M8" s="277">
        <v>0</v>
      </c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</row>
    <row r="9" spans="1:26" s="225" customFormat="1" ht="24.75" customHeight="1">
      <c r="A9" s="244"/>
      <c r="B9" s="245" t="s">
        <v>21</v>
      </c>
      <c r="C9" s="246">
        <v>14868.05</v>
      </c>
      <c r="D9" s="247" t="s">
        <v>22</v>
      </c>
      <c r="E9" s="248">
        <f t="shared" si="0"/>
        <v>11345.42</v>
      </c>
      <c r="F9" s="249"/>
      <c r="G9" s="249"/>
      <c r="H9" s="248">
        <f t="shared" si="1"/>
        <v>11345.42</v>
      </c>
      <c r="I9" s="249">
        <f>9891.15+499.07+955.2</f>
        <v>11345.42</v>
      </c>
      <c r="J9" s="249">
        <v>0</v>
      </c>
      <c r="K9" s="249">
        <v>0</v>
      </c>
      <c r="L9" s="249">
        <v>0</v>
      </c>
      <c r="M9" s="277">
        <v>0</v>
      </c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</row>
    <row r="10" spans="1:26" s="225" customFormat="1" ht="24.75" customHeight="1">
      <c r="A10" s="244"/>
      <c r="B10" s="250" t="s">
        <v>23</v>
      </c>
      <c r="C10" s="246"/>
      <c r="D10" s="251" t="s">
        <v>24</v>
      </c>
      <c r="E10" s="248">
        <f t="shared" si="0"/>
        <v>1608.5600000000002</v>
      </c>
      <c r="F10" s="246"/>
      <c r="G10" s="246"/>
      <c r="H10" s="248">
        <f t="shared" si="1"/>
        <v>1608.5600000000002</v>
      </c>
      <c r="I10" s="246">
        <f>2107.63-499.07</f>
        <v>1608.5600000000002</v>
      </c>
      <c r="J10" s="246">
        <v>0</v>
      </c>
      <c r="K10" s="246">
        <v>0</v>
      </c>
      <c r="L10" s="246">
        <v>0</v>
      </c>
      <c r="M10" s="279">
        <v>0</v>
      </c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</row>
    <row r="11" spans="1:26" s="225" customFormat="1" ht="24.75" customHeight="1">
      <c r="A11" s="244"/>
      <c r="B11" s="245" t="s">
        <v>25</v>
      </c>
      <c r="C11" s="246"/>
      <c r="D11" s="251" t="s">
        <v>26</v>
      </c>
      <c r="E11" s="248">
        <f t="shared" si="0"/>
        <v>653.61</v>
      </c>
      <c r="F11" s="246"/>
      <c r="G11" s="246"/>
      <c r="H11" s="248">
        <f t="shared" si="1"/>
        <v>653.61</v>
      </c>
      <c r="I11" s="246">
        <f>223.61+430</f>
        <v>653.61</v>
      </c>
      <c r="J11" s="246">
        <v>0</v>
      </c>
      <c r="K11" s="246">
        <v>0</v>
      </c>
      <c r="L11" s="246">
        <v>0</v>
      </c>
      <c r="M11" s="279">
        <v>0</v>
      </c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</row>
    <row r="12" spans="1:26" s="225" customFormat="1" ht="24.75" customHeight="1">
      <c r="A12" s="244"/>
      <c r="B12" s="250" t="s">
        <v>27</v>
      </c>
      <c r="C12" s="246"/>
      <c r="D12" s="251" t="s">
        <v>28</v>
      </c>
      <c r="E12" s="248">
        <f t="shared" si="0"/>
        <v>1260.4599999999998</v>
      </c>
      <c r="F12" s="249"/>
      <c r="G12" s="249"/>
      <c r="H12" s="248">
        <f t="shared" si="1"/>
        <v>1260.4599999999998</v>
      </c>
      <c r="I12" s="249">
        <f>I13</f>
        <v>1260.4599999999998</v>
      </c>
      <c r="J12" s="249">
        <v>0</v>
      </c>
      <c r="K12" s="249">
        <v>0</v>
      </c>
      <c r="L12" s="249">
        <v>0</v>
      </c>
      <c r="M12" s="277">
        <v>0</v>
      </c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</row>
    <row r="13" spans="1:26" s="225" customFormat="1" ht="24.75" customHeight="1">
      <c r="A13" s="244"/>
      <c r="B13" s="250" t="s">
        <v>29</v>
      </c>
      <c r="C13" s="246"/>
      <c r="D13" s="251" t="s">
        <v>30</v>
      </c>
      <c r="E13" s="248">
        <f t="shared" si="0"/>
        <v>1260.4599999999998</v>
      </c>
      <c r="F13" s="249"/>
      <c r="G13" s="249"/>
      <c r="H13" s="248">
        <f t="shared" si="1"/>
        <v>1260.4599999999998</v>
      </c>
      <c r="I13" s="249">
        <f>2136.2+79.46-955.2</f>
        <v>1260.4599999999998</v>
      </c>
      <c r="J13" s="249">
        <v>0</v>
      </c>
      <c r="K13" s="249">
        <v>0</v>
      </c>
      <c r="L13" s="249">
        <v>0</v>
      </c>
      <c r="M13" s="277">
        <v>0</v>
      </c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</row>
    <row r="14" spans="1:26" s="225" customFormat="1" ht="23.25" customHeight="1">
      <c r="A14" s="244"/>
      <c r="B14" s="252" t="s">
        <v>19</v>
      </c>
      <c r="C14" s="246"/>
      <c r="D14" s="251" t="s">
        <v>31</v>
      </c>
      <c r="E14" s="249"/>
      <c r="F14" s="249"/>
      <c r="G14" s="249"/>
      <c r="H14" s="249"/>
      <c r="I14" s="249"/>
      <c r="J14" s="249">
        <v>0</v>
      </c>
      <c r="K14" s="249">
        <v>0</v>
      </c>
      <c r="L14" s="249">
        <v>0</v>
      </c>
      <c r="M14" s="277">
        <v>0</v>
      </c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</row>
    <row r="15" spans="1:26" s="225" customFormat="1" ht="23.25" customHeight="1">
      <c r="A15" s="245" t="s">
        <v>14</v>
      </c>
      <c r="B15" s="245"/>
      <c r="C15" s="246"/>
      <c r="D15" s="253" t="s">
        <v>32</v>
      </c>
      <c r="E15" s="249"/>
      <c r="F15" s="249"/>
      <c r="G15" s="249"/>
      <c r="H15" s="249"/>
      <c r="I15" s="249"/>
      <c r="J15" s="249">
        <v>0</v>
      </c>
      <c r="K15" s="249">
        <v>0</v>
      </c>
      <c r="L15" s="249">
        <v>0</v>
      </c>
      <c r="M15" s="277">
        <v>0</v>
      </c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</row>
    <row r="16" spans="1:26" s="225" customFormat="1" ht="23.25" customHeight="1">
      <c r="A16" s="252" t="s">
        <v>15</v>
      </c>
      <c r="B16" s="252"/>
      <c r="C16" s="246"/>
      <c r="D16" s="253" t="s">
        <v>33</v>
      </c>
      <c r="E16" s="249"/>
      <c r="F16" s="249"/>
      <c r="G16" s="249"/>
      <c r="H16" s="249"/>
      <c r="I16" s="249"/>
      <c r="J16" s="249">
        <v>0</v>
      </c>
      <c r="K16" s="249">
        <v>0</v>
      </c>
      <c r="L16" s="249">
        <v>0</v>
      </c>
      <c r="M16" s="277">
        <v>0</v>
      </c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</row>
    <row r="17" spans="1:26" s="225" customFormat="1" ht="23.25" customHeight="1">
      <c r="A17" s="254" t="s">
        <v>34</v>
      </c>
      <c r="B17" s="254"/>
      <c r="C17" s="246"/>
      <c r="D17" s="253" t="s">
        <v>35</v>
      </c>
      <c r="E17" s="249"/>
      <c r="F17" s="249"/>
      <c r="G17" s="249"/>
      <c r="H17" s="249"/>
      <c r="I17" s="249"/>
      <c r="J17" s="249">
        <v>0</v>
      </c>
      <c r="K17" s="249">
        <v>0</v>
      </c>
      <c r="L17" s="249">
        <v>0</v>
      </c>
      <c r="M17" s="277">
        <v>0</v>
      </c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</row>
    <row r="18" spans="1:26" s="225" customFormat="1" ht="23.25" customHeight="1">
      <c r="A18" s="255" t="s">
        <v>16</v>
      </c>
      <c r="B18" s="256"/>
      <c r="C18" s="246"/>
      <c r="D18" s="257" t="s">
        <v>36</v>
      </c>
      <c r="E18" s="249"/>
      <c r="F18" s="249"/>
      <c r="G18" s="249"/>
      <c r="H18" s="249"/>
      <c r="I18" s="249"/>
      <c r="J18" s="249">
        <v>0</v>
      </c>
      <c r="K18" s="249">
        <v>0</v>
      </c>
      <c r="L18" s="249">
        <v>0</v>
      </c>
      <c r="M18" s="277">
        <v>0</v>
      </c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</row>
    <row r="19" spans="1:26" s="225" customFormat="1" ht="23.25" customHeight="1">
      <c r="A19" s="258"/>
      <c r="B19" s="259"/>
      <c r="C19" s="246"/>
      <c r="D19" s="260" t="s">
        <v>37</v>
      </c>
      <c r="E19" s="249"/>
      <c r="F19" s="249"/>
      <c r="G19" s="249"/>
      <c r="H19" s="249"/>
      <c r="I19" s="249"/>
      <c r="J19" s="249">
        <v>0</v>
      </c>
      <c r="K19" s="249">
        <v>0</v>
      </c>
      <c r="L19" s="249">
        <v>0</v>
      </c>
      <c r="M19" s="277">
        <v>0</v>
      </c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</row>
    <row r="20" spans="1:26" s="225" customFormat="1" ht="23.25" customHeight="1">
      <c r="A20" s="258" t="s">
        <v>38</v>
      </c>
      <c r="B20" s="259"/>
      <c r="C20" s="248">
        <v>14868.05</v>
      </c>
      <c r="D20" s="260"/>
      <c r="E20" s="261"/>
      <c r="F20" s="261"/>
      <c r="G20" s="261"/>
      <c r="H20" s="261"/>
      <c r="I20" s="261"/>
      <c r="J20" s="261"/>
      <c r="K20" s="261"/>
      <c r="L20" s="261"/>
      <c r="M20" s="277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</row>
    <row r="21" spans="1:26" s="225" customFormat="1" ht="23.25" customHeight="1">
      <c r="A21" s="262" t="s">
        <v>39</v>
      </c>
      <c r="B21" s="263"/>
      <c r="C21" s="264"/>
      <c r="D21" s="260"/>
      <c r="E21" s="248"/>
      <c r="F21" s="248"/>
      <c r="G21" s="248"/>
      <c r="H21" s="265"/>
      <c r="I21" s="248"/>
      <c r="J21" s="248"/>
      <c r="K21" s="248"/>
      <c r="L21" s="248"/>
      <c r="M21" s="277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</row>
    <row r="22" spans="1:26" s="225" customFormat="1" ht="23.25" customHeight="1">
      <c r="A22" s="262" t="s">
        <v>40</v>
      </c>
      <c r="B22" s="263"/>
      <c r="C22" s="264"/>
      <c r="D22" s="247"/>
      <c r="E22" s="248"/>
      <c r="F22" s="248"/>
      <c r="G22" s="248"/>
      <c r="H22" s="265"/>
      <c r="I22" s="248"/>
      <c r="J22" s="248"/>
      <c r="K22" s="248"/>
      <c r="L22" s="248"/>
      <c r="M22" s="277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</row>
    <row r="23" spans="1:13" ht="21" customHeight="1">
      <c r="A23" s="258"/>
      <c r="B23" s="259"/>
      <c r="C23" s="264"/>
      <c r="D23" s="247"/>
      <c r="E23" s="248"/>
      <c r="F23" s="248"/>
      <c r="G23" s="248"/>
      <c r="H23" s="265"/>
      <c r="I23" s="248"/>
      <c r="J23" s="248"/>
      <c r="K23" s="248"/>
      <c r="L23" s="248"/>
      <c r="M23" s="280"/>
    </row>
    <row r="24" spans="1:26" s="225" customFormat="1" ht="23.25" customHeight="1">
      <c r="A24" s="266" t="s">
        <v>41</v>
      </c>
      <c r="B24" s="267"/>
      <c r="C24" s="248">
        <v>14868.05</v>
      </c>
      <c r="D24" s="268" t="s">
        <v>42</v>
      </c>
      <c r="E24" s="248">
        <f>E8+E12</f>
        <v>14868.05</v>
      </c>
      <c r="F24" s="248">
        <f>F8+F12</f>
        <v>0</v>
      </c>
      <c r="G24" s="248">
        <f>G8+G12</f>
        <v>0</v>
      </c>
      <c r="H24" s="248">
        <f>H8+H12</f>
        <v>14868.05</v>
      </c>
      <c r="I24" s="248">
        <f>I12+I8</f>
        <v>14868.05</v>
      </c>
      <c r="J24" s="248">
        <v>0</v>
      </c>
      <c r="K24" s="248">
        <v>0</v>
      </c>
      <c r="L24" s="248">
        <v>0</v>
      </c>
      <c r="M24" s="277">
        <v>0</v>
      </c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12" ht="14.25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</row>
    <row r="26" spans="1:12" ht="14.25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</row>
    <row r="27" spans="1:12" ht="14.25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</row>
    <row r="28" spans="1:12" ht="14.25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</row>
    <row r="29" spans="1:12" ht="14.2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</row>
    <row r="30" spans="1:12" ht="14.25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</row>
    <row r="31" spans="1:12" ht="14.25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</row>
    <row r="32" spans="1:12" ht="14.2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</row>
    <row r="33" s="226" customFormat="1" ht="14.25">
      <c r="M33" s="228"/>
    </row>
  </sheetData>
  <sheetProtection formatCells="0" formatColumns="0" formatRows="0"/>
  <mergeCells count="23">
    <mergeCell ref="A1:B1"/>
    <mergeCell ref="A2:M2"/>
    <mergeCell ref="A3:D3"/>
    <mergeCell ref="H5:M5"/>
    <mergeCell ref="H6:J6"/>
    <mergeCell ref="A17:B17"/>
    <mergeCell ref="A18:B18"/>
    <mergeCell ref="A19:B19"/>
    <mergeCell ref="A20:B20"/>
    <mergeCell ref="A21:B21"/>
    <mergeCell ref="A22:B22"/>
    <mergeCell ref="A23:B23"/>
    <mergeCell ref="A24:B24"/>
    <mergeCell ref="A8:A14"/>
    <mergeCell ref="C5:C7"/>
    <mergeCell ref="D5:D7"/>
    <mergeCell ref="E5:E7"/>
    <mergeCell ref="F5:F7"/>
    <mergeCell ref="G5:G7"/>
    <mergeCell ref="K6:K7"/>
    <mergeCell ref="L6:L7"/>
    <mergeCell ref="M6:M7"/>
    <mergeCell ref="A5:B7"/>
  </mergeCells>
  <printOptions horizontalCentered="1"/>
  <pageMargins left="0" right="0" top="0.2" bottom="0.7900000000000001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J9" sqref="J9"/>
    </sheetView>
  </sheetViews>
  <sheetFormatPr defaultColWidth="7.25390625" defaultRowHeight="14.25"/>
  <cols>
    <col min="1" max="1" width="7.25390625" style="187" customWidth="1"/>
    <col min="2" max="3" width="6.375" style="187" customWidth="1"/>
    <col min="4" max="4" width="23.50390625" style="187" customWidth="1"/>
    <col min="5" max="6" width="10.50390625" style="187" customWidth="1"/>
    <col min="7" max="7" width="8.875" style="187" customWidth="1"/>
    <col min="8" max="9" width="10.50390625" style="187" customWidth="1"/>
    <col min="10" max="10" width="9.875" style="187" customWidth="1"/>
    <col min="11" max="11" width="10.50390625" style="187" customWidth="1"/>
    <col min="12" max="12" width="6.75390625" style="187" customWidth="1"/>
    <col min="13" max="13" width="7.25390625" style="187" customWidth="1"/>
    <col min="14" max="14" width="9.625" style="187" customWidth="1"/>
    <col min="15" max="247" width="7.25390625" style="187" customWidth="1"/>
    <col min="248" max="16384" width="7.25390625" style="187" customWidth="1"/>
  </cols>
  <sheetData>
    <row r="1" spans="1:14" ht="25.5" customHeight="1">
      <c r="A1" s="188"/>
      <c r="B1" s="188"/>
      <c r="C1" s="189"/>
      <c r="D1" s="190"/>
      <c r="E1" s="190"/>
      <c r="F1" s="190"/>
      <c r="G1" s="190"/>
      <c r="H1" s="191"/>
      <c r="I1" s="191"/>
      <c r="J1" s="191"/>
      <c r="K1" s="191"/>
      <c r="L1" s="191"/>
      <c r="N1" s="214" t="s">
        <v>43</v>
      </c>
    </row>
    <row r="2" spans="1:14" ht="25.5" customHeight="1">
      <c r="A2" s="192" t="s">
        <v>44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25.5" customHeight="1">
      <c r="A3" s="193" t="s">
        <v>2</v>
      </c>
      <c r="B3" s="194"/>
      <c r="C3" s="194"/>
      <c r="D3" s="194"/>
      <c r="G3" s="195"/>
      <c r="H3" s="191"/>
      <c r="I3" s="191"/>
      <c r="J3" s="191"/>
      <c r="K3" s="191"/>
      <c r="L3" s="191"/>
      <c r="N3" s="215" t="s">
        <v>3</v>
      </c>
    </row>
    <row r="4" spans="1:14" ht="23.25" customHeight="1">
      <c r="A4" s="196" t="s">
        <v>45</v>
      </c>
      <c r="B4" s="196"/>
      <c r="C4" s="196"/>
      <c r="D4" s="197" t="s">
        <v>46</v>
      </c>
      <c r="E4" s="197" t="s">
        <v>47</v>
      </c>
      <c r="F4" s="198" t="s">
        <v>13</v>
      </c>
      <c r="G4" s="199"/>
      <c r="H4" s="200" t="s">
        <v>19</v>
      </c>
      <c r="I4" s="200" t="s">
        <v>14</v>
      </c>
      <c r="J4" s="216" t="s">
        <v>34</v>
      </c>
      <c r="K4" s="200" t="s">
        <v>15</v>
      </c>
      <c r="L4" s="217" t="s">
        <v>11</v>
      </c>
      <c r="M4" s="218" t="s">
        <v>10</v>
      </c>
      <c r="N4" s="219" t="s">
        <v>16</v>
      </c>
    </row>
    <row r="5" spans="1:14" ht="34.5" customHeight="1">
      <c r="A5" s="201" t="s">
        <v>48</v>
      </c>
      <c r="B5" s="202" t="s">
        <v>49</v>
      </c>
      <c r="C5" s="203" t="s">
        <v>50</v>
      </c>
      <c r="D5" s="197"/>
      <c r="E5" s="197"/>
      <c r="F5" s="197" t="s">
        <v>17</v>
      </c>
      <c r="G5" s="204" t="s">
        <v>18</v>
      </c>
      <c r="H5" s="205"/>
      <c r="I5" s="205"/>
      <c r="J5" s="220"/>
      <c r="K5" s="205"/>
      <c r="L5" s="221"/>
      <c r="M5" s="222"/>
      <c r="N5" s="223"/>
    </row>
    <row r="6" spans="1:14" ht="20.25" customHeight="1">
      <c r="A6" s="206" t="s">
        <v>51</v>
      </c>
      <c r="B6" s="207" t="s">
        <v>51</v>
      </c>
      <c r="C6" s="207" t="s">
        <v>51</v>
      </c>
      <c r="D6" s="208" t="s">
        <v>51</v>
      </c>
      <c r="E6" s="209">
        <v>1</v>
      </c>
      <c r="F6" s="209"/>
      <c r="G6" s="209">
        <v>2</v>
      </c>
      <c r="H6" s="209">
        <v>3</v>
      </c>
      <c r="I6" s="209">
        <v>4</v>
      </c>
      <c r="J6" s="209">
        <v>5</v>
      </c>
      <c r="K6" s="209">
        <v>6</v>
      </c>
      <c r="L6" s="209">
        <v>7</v>
      </c>
      <c r="M6" s="209">
        <v>13</v>
      </c>
      <c r="N6" s="209">
        <v>14</v>
      </c>
    </row>
    <row r="7" spans="1:14" s="186" customFormat="1" ht="23.25" customHeight="1">
      <c r="A7" s="210"/>
      <c r="B7" s="210"/>
      <c r="C7" s="210"/>
      <c r="D7" s="128" t="s">
        <v>9</v>
      </c>
      <c r="E7" s="169">
        <f>SUM(E8:E16)</f>
        <v>14868.050000000001</v>
      </c>
      <c r="F7" s="169">
        <f>SUM(F8:F16)</f>
        <v>14868.050000000001</v>
      </c>
      <c r="G7" s="169">
        <f>SUM(G8:G16)</f>
        <v>14868.050000000001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224"/>
      <c r="N7" s="224"/>
    </row>
    <row r="8" spans="1:14" ht="23.25" customHeight="1">
      <c r="A8" s="211" t="s">
        <v>52</v>
      </c>
      <c r="B8" s="210" t="s">
        <v>53</v>
      </c>
      <c r="C8" s="210" t="s">
        <v>54</v>
      </c>
      <c r="D8" s="128" t="s">
        <v>55</v>
      </c>
      <c r="E8" s="169">
        <f>F8</f>
        <v>11041.460000000001</v>
      </c>
      <c r="F8" s="169">
        <f>G8</f>
        <v>11041.460000000001</v>
      </c>
      <c r="G8" s="169">
        <f>10086.26+955.2</f>
        <v>11041.460000000001</v>
      </c>
      <c r="H8" s="169">
        <v>0</v>
      </c>
      <c r="I8" s="169"/>
      <c r="J8" s="169">
        <v>0</v>
      </c>
      <c r="K8" s="169"/>
      <c r="L8" s="169"/>
      <c r="M8" s="224"/>
      <c r="N8" s="224"/>
    </row>
    <row r="9" spans="1:14" ht="23.25" customHeight="1">
      <c r="A9" s="211" t="s">
        <v>52</v>
      </c>
      <c r="B9" s="212" t="s">
        <v>53</v>
      </c>
      <c r="C9" s="213">
        <v>20</v>
      </c>
      <c r="D9" s="126" t="s">
        <v>56</v>
      </c>
      <c r="E9" s="169">
        <f>F9</f>
        <v>1650.4599999999998</v>
      </c>
      <c r="F9" s="169">
        <f>G9</f>
        <v>1650.4599999999998</v>
      </c>
      <c r="G9" s="169">
        <f>2096.2+509.46-955.2</f>
        <v>1650.4599999999998</v>
      </c>
      <c r="H9" s="169"/>
      <c r="I9" s="169"/>
      <c r="J9" s="169"/>
      <c r="K9" s="169"/>
      <c r="L9" s="169"/>
      <c r="M9" s="224"/>
      <c r="N9" s="224"/>
    </row>
    <row r="10" spans="1:14" ht="23.25" customHeight="1">
      <c r="A10" s="211" t="s">
        <v>52</v>
      </c>
      <c r="B10" s="212" t="s">
        <v>53</v>
      </c>
      <c r="C10" s="213">
        <v>21</v>
      </c>
      <c r="D10" s="126" t="s">
        <v>57</v>
      </c>
      <c r="E10" s="169">
        <v>40</v>
      </c>
      <c r="F10" s="169">
        <v>40</v>
      </c>
      <c r="G10" s="169">
        <v>40</v>
      </c>
      <c r="H10" s="169"/>
      <c r="I10" s="169"/>
      <c r="J10" s="169"/>
      <c r="K10" s="169"/>
      <c r="L10" s="169"/>
      <c r="M10" s="224"/>
      <c r="N10" s="224"/>
    </row>
    <row r="11" spans="1:14" ht="23.25" customHeight="1">
      <c r="A11" s="210" t="s">
        <v>58</v>
      </c>
      <c r="B11" s="210" t="s">
        <v>59</v>
      </c>
      <c r="C11" s="210" t="s">
        <v>54</v>
      </c>
      <c r="D11" s="126" t="s">
        <v>60</v>
      </c>
      <c r="E11" s="169">
        <f aca="true" t="shared" si="0" ref="E11:F14">F11</f>
        <v>223.61</v>
      </c>
      <c r="F11" s="169">
        <f t="shared" si="0"/>
        <v>223.61</v>
      </c>
      <c r="G11" s="169">
        <v>223.61</v>
      </c>
      <c r="H11" s="169">
        <v>0</v>
      </c>
      <c r="I11" s="169"/>
      <c r="J11" s="169">
        <v>0</v>
      </c>
      <c r="K11" s="169"/>
      <c r="L11" s="169"/>
      <c r="M11" s="224"/>
      <c r="N11" s="224"/>
    </row>
    <row r="12" spans="1:14" ht="23.25" customHeight="1">
      <c r="A12" s="210" t="s">
        <v>58</v>
      </c>
      <c r="B12" s="210" t="s">
        <v>59</v>
      </c>
      <c r="C12" s="210" t="s">
        <v>53</v>
      </c>
      <c r="D12" s="128" t="s">
        <v>61</v>
      </c>
      <c r="E12" s="169">
        <f t="shared" si="0"/>
        <v>0</v>
      </c>
      <c r="F12" s="169">
        <f t="shared" si="0"/>
        <v>0</v>
      </c>
      <c r="G12" s="169"/>
      <c r="H12" s="169">
        <v>0</v>
      </c>
      <c r="I12" s="169"/>
      <c r="J12" s="169">
        <v>0</v>
      </c>
      <c r="K12" s="169"/>
      <c r="L12" s="169"/>
      <c r="M12" s="224">
        <v>0</v>
      </c>
      <c r="N12" s="224">
        <v>0</v>
      </c>
    </row>
    <row r="13" spans="1:14" ht="23.25" customHeight="1">
      <c r="A13" s="210" t="s">
        <v>58</v>
      </c>
      <c r="B13" s="210" t="s">
        <v>59</v>
      </c>
      <c r="C13" s="210" t="s">
        <v>59</v>
      </c>
      <c r="D13" s="128" t="s">
        <v>62</v>
      </c>
      <c r="E13" s="169">
        <f t="shared" si="0"/>
        <v>1112.96</v>
      </c>
      <c r="F13" s="169">
        <f t="shared" si="0"/>
        <v>1112.96</v>
      </c>
      <c r="G13" s="169">
        <v>1112.96</v>
      </c>
      <c r="H13" s="169">
        <v>0</v>
      </c>
      <c r="I13" s="169"/>
      <c r="J13" s="169">
        <v>0</v>
      </c>
      <c r="K13" s="169"/>
      <c r="L13" s="169"/>
      <c r="M13" s="224">
        <v>0</v>
      </c>
      <c r="N13" s="224">
        <v>0</v>
      </c>
    </row>
    <row r="14" spans="1:14" ht="23.25" customHeight="1">
      <c r="A14" s="210" t="s">
        <v>63</v>
      </c>
      <c r="B14" s="210" t="s">
        <v>64</v>
      </c>
      <c r="C14" s="210" t="s">
        <v>54</v>
      </c>
      <c r="D14" s="128" t="s">
        <v>65</v>
      </c>
      <c r="E14" s="169">
        <f t="shared" si="0"/>
        <v>324.57</v>
      </c>
      <c r="F14" s="169">
        <f t="shared" si="0"/>
        <v>324.57</v>
      </c>
      <c r="G14" s="169">
        <v>324.57</v>
      </c>
      <c r="H14" s="169">
        <v>0</v>
      </c>
      <c r="I14" s="169"/>
      <c r="J14" s="169">
        <v>0</v>
      </c>
      <c r="K14" s="169"/>
      <c r="L14" s="169"/>
      <c r="M14" s="224">
        <v>0</v>
      </c>
      <c r="N14" s="224">
        <v>0</v>
      </c>
    </row>
    <row r="15" spans="1:14" ht="23.25" customHeight="1">
      <c r="A15" s="210" t="s">
        <v>63</v>
      </c>
      <c r="B15" s="210" t="s">
        <v>64</v>
      </c>
      <c r="C15" s="210" t="s">
        <v>53</v>
      </c>
      <c r="D15" s="128" t="s">
        <v>66</v>
      </c>
      <c r="E15" s="169"/>
      <c r="F15" s="169"/>
      <c r="G15" s="169"/>
      <c r="H15" s="169">
        <v>0</v>
      </c>
      <c r="I15" s="169"/>
      <c r="J15" s="169">
        <v>0</v>
      </c>
      <c r="K15" s="169"/>
      <c r="L15" s="169"/>
      <c r="M15" s="224">
        <v>0</v>
      </c>
      <c r="N15" s="224">
        <v>0</v>
      </c>
    </row>
    <row r="16" spans="1:14" ht="23.25" customHeight="1">
      <c r="A16" s="210" t="s">
        <v>67</v>
      </c>
      <c r="B16" s="210" t="s">
        <v>53</v>
      </c>
      <c r="C16" s="210" t="s">
        <v>54</v>
      </c>
      <c r="D16" s="128" t="s">
        <v>68</v>
      </c>
      <c r="E16" s="169">
        <v>474.99</v>
      </c>
      <c r="F16" s="169">
        <v>474.99</v>
      </c>
      <c r="G16" s="169">
        <v>474.99</v>
      </c>
      <c r="H16" s="169">
        <v>0</v>
      </c>
      <c r="I16" s="169"/>
      <c r="J16" s="169">
        <v>0</v>
      </c>
      <c r="K16" s="169"/>
      <c r="L16" s="169"/>
      <c r="M16" s="224">
        <v>0</v>
      </c>
      <c r="N16" s="224">
        <v>0</v>
      </c>
    </row>
  </sheetData>
  <sheetProtection formatCells="0" formatColumns="0" formatRows="0"/>
  <mergeCells count="12">
    <mergeCell ref="A2:N2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39" right="0.39" top="0.39" bottom="0.39" header="0" footer="0"/>
  <pageSetup fitToHeight="1" fitToWidth="1" horizontalDpi="360" verticalDpi="36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 topLeftCell="A1">
      <selection activeCell="K15" sqref="K15"/>
    </sheetView>
  </sheetViews>
  <sheetFormatPr defaultColWidth="7.25390625" defaultRowHeight="14.25"/>
  <cols>
    <col min="1" max="1" width="6.875" style="102" customWidth="1"/>
    <col min="2" max="3" width="5.875" style="102" customWidth="1"/>
    <col min="4" max="4" width="23.625" style="102" customWidth="1"/>
    <col min="5" max="5" width="12.75390625" style="102" customWidth="1"/>
    <col min="6" max="6" width="13.375" style="102" customWidth="1"/>
    <col min="7" max="7" width="11.875" style="102" customWidth="1"/>
    <col min="8" max="8" width="11.75390625" style="102" customWidth="1"/>
    <col min="9" max="12" width="10.875" style="102" customWidth="1"/>
    <col min="13" max="13" width="12.125" style="102" customWidth="1"/>
    <col min="14" max="245" width="7.25390625" style="102" customWidth="1"/>
    <col min="246" max="16384" width="7.25390625" style="102" customWidth="1"/>
  </cols>
  <sheetData>
    <row r="1" spans="1:13" ht="25.5" customHeight="1">
      <c r="A1" s="103"/>
      <c r="B1" s="103"/>
      <c r="C1" s="104"/>
      <c r="D1" s="105"/>
      <c r="E1" s="106"/>
      <c r="F1" s="106"/>
      <c r="G1" s="106"/>
      <c r="H1" s="107"/>
      <c r="I1" s="106"/>
      <c r="J1" s="106"/>
      <c r="K1" s="106"/>
      <c r="L1" s="106"/>
      <c r="M1" s="106" t="s">
        <v>69</v>
      </c>
    </row>
    <row r="2" spans="1:13" ht="21.75" customHeight="1">
      <c r="A2" s="108" t="s">
        <v>70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5.5" customHeight="1">
      <c r="A3" s="109" t="s">
        <v>2</v>
      </c>
      <c r="B3" s="110"/>
      <c r="C3" s="110"/>
      <c r="D3" s="110"/>
      <c r="E3" s="106"/>
      <c r="F3" s="111"/>
      <c r="G3" s="111"/>
      <c r="H3" s="111"/>
      <c r="I3" s="111"/>
      <c r="J3" s="111"/>
      <c r="K3" s="111"/>
      <c r="L3" s="111"/>
      <c r="M3" s="133" t="s">
        <v>3</v>
      </c>
    </row>
    <row r="4" spans="1:13" ht="25.5" customHeight="1">
      <c r="A4" s="112" t="s">
        <v>45</v>
      </c>
      <c r="B4" s="113"/>
      <c r="C4" s="113"/>
      <c r="D4" s="114" t="s">
        <v>46</v>
      </c>
      <c r="E4" s="114" t="s">
        <v>47</v>
      </c>
      <c r="F4" s="115" t="s">
        <v>71</v>
      </c>
      <c r="G4" s="115"/>
      <c r="H4" s="115"/>
      <c r="I4" s="115"/>
      <c r="J4" s="115"/>
      <c r="K4" s="115" t="s">
        <v>72</v>
      </c>
      <c r="L4" s="115"/>
      <c r="M4" s="115"/>
    </row>
    <row r="5" spans="1:13" ht="25.5" customHeight="1">
      <c r="A5" s="116" t="s">
        <v>48</v>
      </c>
      <c r="B5" s="117" t="s">
        <v>49</v>
      </c>
      <c r="C5" s="117" t="s">
        <v>50</v>
      </c>
      <c r="D5" s="114"/>
      <c r="E5" s="114"/>
      <c r="F5" s="118" t="s">
        <v>17</v>
      </c>
      <c r="G5" s="114" t="s">
        <v>73</v>
      </c>
      <c r="H5" s="114" t="s">
        <v>74</v>
      </c>
      <c r="I5" s="114" t="s">
        <v>75</v>
      </c>
      <c r="J5" s="114" t="s">
        <v>76</v>
      </c>
      <c r="K5" s="114" t="s">
        <v>17</v>
      </c>
      <c r="L5" s="114" t="s">
        <v>77</v>
      </c>
      <c r="M5" s="115" t="s">
        <v>78</v>
      </c>
    </row>
    <row r="6" spans="1:13" ht="20.25" customHeight="1">
      <c r="A6" s="119" t="s">
        <v>51</v>
      </c>
      <c r="B6" s="120" t="s">
        <v>51</v>
      </c>
      <c r="C6" s="120" t="s">
        <v>51</v>
      </c>
      <c r="D6" s="121" t="s">
        <v>51</v>
      </c>
      <c r="E6" s="122">
        <v>1</v>
      </c>
      <c r="F6" s="123">
        <v>2</v>
      </c>
      <c r="G6" s="123">
        <v>3</v>
      </c>
      <c r="H6" s="123">
        <v>4</v>
      </c>
      <c r="I6" s="123">
        <v>5</v>
      </c>
      <c r="J6" s="123">
        <v>6</v>
      </c>
      <c r="K6" s="123">
        <v>7</v>
      </c>
      <c r="L6" s="123">
        <v>8</v>
      </c>
      <c r="M6" s="123">
        <v>9</v>
      </c>
    </row>
    <row r="7" spans="1:13" s="101" customFormat="1" ht="21" customHeight="1">
      <c r="A7" s="124"/>
      <c r="B7" s="124"/>
      <c r="C7" s="125"/>
      <c r="D7" s="126" t="s">
        <v>9</v>
      </c>
      <c r="E7" s="127">
        <f>SUM(E8:E16)</f>
        <v>14868.050000000001</v>
      </c>
      <c r="F7" s="127">
        <f aca="true" t="shared" si="0" ref="F7:M7">SUM(F8:F16)</f>
        <v>13607.590000000002</v>
      </c>
      <c r="G7" s="127">
        <f t="shared" si="0"/>
        <v>11345.42</v>
      </c>
      <c r="H7" s="127">
        <f t="shared" si="0"/>
        <v>1608.5600000000002</v>
      </c>
      <c r="I7" s="127">
        <f t="shared" si="0"/>
        <v>653.61</v>
      </c>
      <c r="J7" s="127">
        <f t="shared" si="0"/>
        <v>0</v>
      </c>
      <c r="K7" s="127">
        <f t="shared" si="0"/>
        <v>1260.4599999999998</v>
      </c>
      <c r="L7" s="127">
        <f t="shared" si="0"/>
        <v>1260.4599999999998</v>
      </c>
      <c r="M7" s="127">
        <f t="shared" si="0"/>
        <v>0</v>
      </c>
    </row>
    <row r="8" spans="1:13" ht="21" customHeight="1">
      <c r="A8" s="124" t="s">
        <v>52</v>
      </c>
      <c r="B8" s="124" t="s">
        <v>53</v>
      </c>
      <c r="C8" s="125" t="s">
        <v>54</v>
      </c>
      <c r="D8" s="128" t="s">
        <v>55</v>
      </c>
      <c r="E8" s="127">
        <f>F8+K8</f>
        <v>11041.460000000001</v>
      </c>
      <c r="F8" s="129">
        <f>SUM(G8:J8)</f>
        <v>11041.460000000001</v>
      </c>
      <c r="G8" s="130">
        <f>7978.63+499.07+955.2</f>
        <v>9432.900000000001</v>
      </c>
      <c r="H8" s="131">
        <f>2107.63-499.07</f>
        <v>1608.5600000000002</v>
      </c>
      <c r="I8" s="131"/>
      <c r="J8" s="131"/>
      <c r="K8" s="131"/>
      <c r="L8" s="131"/>
      <c r="M8" s="127"/>
    </row>
    <row r="9" spans="1:13" ht="21" customHeight="1">
      <c r="A9" s="124" t="s">
        <v>52</v>
      </c>
      <c r="B9" s="124" t="s">
        <v>53</v>
      </c>
      <c r="C9" s="132">
        <v>20</v>
      </c>
      <c r="D9" s="126" t="s">
        <v>56</v>
      </c>
      <c r="E9" s="127">
        <f aca="true" t="shared" si="1" ref="E9:E16">F9+K9</f>
        <v>1650.4599999999998</v>
      </c>
      <c r="F9" s="129">
        <f aca="true" t="shared" si="2" ref="F9:F16">SUM(G9:J9)</f>
        <v>430</v>
      </c>
      <c r="G9" s="130"/>
      <c r="H9" s="131"/>
      <c r="I9" s="131">
        <v>430</v>
      </c>
      <c r="J9" s="131"/>
      <c r="K9" s="131">
        <f>SUM(L9:M9)</f>
        <v>1220.4599999999998</v>
      </c>
      <c r="L9" s="131">
        <f>2096.2+79.46-955.2</f>
        <v>1220.4599999999998</v>
      </c>
      <c r="M9" s="127"/>
    </row>
    <row r="10" spans="1:13" ht="21" customHeight="1">
      <c r="A10" s="124" t="s">
        <v>52</v>
      </c>
      <c r="B10" s="124" t="s">
        <v>53</v>
      </c>
      <c r="C10" s="132">
        <v>21</v>
      </c>
      <c r="D10" s="126" t="s">
        <v>57</v>
      </c>
      <c r="E10" s="127">
        <f t="shared" si="1"/>
        <v>40</v>
      </c>
      <c r="F10" s="129">
        <f t="shared" si="2"/>
        <v>0</v>
      </c>
      <c r="G10" s="130"/>
      <c r="H10" s="131"/>
      <c r="I10" s="131"/>
      <c r="J10" s="131"/>
      <c r="K10" s="131">
        <f aca="true" t="shared" si="3" ref="K10:K16">SUM(L10:M10)</f>
        <v>40</v>
      </c>
      <c r="L10" s="131">
        <v>40</v>
      </c>
      <c r="M10" s="127"/>
    </row>
    <row r="11" spans="1:13" ht="27.75" customHeight="1">
      <c r="A11" s="124" t="s">
        <v>58</v>
      </c>
      <c r="B11" s="124" t="s">
        <v>59</v>
      </c>
      <c r="C11" s="125" t="s">
        <v>54</v>
      </c>
      <c r="D11" s="126" t="s">
        <v>60</v>
      </c>
      <c r="E11" s="127">
        <f t="shared" si="1"/>
        <v>223.61</v>
      </c>
      <c r="F11" s="129">
        <f t="shared" si="2"/>
        <v>223.61</v>
      </c>
      <c r="G11" s="130"/>
      <c r="H11" s="131"/>
      <c r="I11" s="131">
        <v>223.61</v>
      </c>
      <c r="J11" s="131"/>
      <c r="K11" s="131">
        <f t="shared" si="3"/>
        <v>0</v>
      </c>
      <c r="L11" s="131"/>
      <c r="M11" s="127"/>
    </row>
    <row r="12" spans="1:13" ht="27.75" customHeight="1">
      <c r="A12" s="124" t="s">
        <v>58</v>
      </c>
      <c r="B12" s="124" t="s">
        <v>59</v>
      </c>
      <c r="C12" s="125" t="s">
        <v>53</v>
      </c>
      <c r="D12" s="126" t="s">
        <v>61</v>
      </c>
      <c r="E12" s="127">
        <f t="shared" si="1"/>
        <v>0</v>
      </c>
      <c r="F12" s="129">
        <f t="shared" si="2"/>
        <v>0</v>
      </c>
      <c r="G12" s="130"/>
      <c r="H12" s="131"/>
      <c r="I12" s="131"/>
      <c r="J12" s="131"/>
      <c r="K12" s="131">
        <f t="shared" si="3"/>
        <v>0</v>
      </c>
      <c r="L12" s="131"/>
      <c r="M12" s="127"/>
    </row>
    <row r="13" spans="1:13" ht="27.75" customHeight="1">
      <c r="A13" s="124" t="s">
        <v>58</v>
      </c>
      <c r="B13" s="124" t="s">
        <v>59</v>
      </c>
      <c r="C13" s="125" t="s">
        <v>59</v>
      </c>
      <c r="D13" s="126" t="s">
        <v>62</v>
      </c>
      <c r="E13" s="127">
        <f t="shared" si="1"/>
        <v>1112.96</v>
      </c>
      <c r="F13" s="129">
        <f t="shared" si="2"/>
        <v>1112.96</v>
      </c>
      <c r="G13" s="127">
        <v>1112.96</v>
      </c>
      <c r="H13" s="131"/>
      <c r="I13" s="131"/>
      <c r="J13" s="131"/>
      <c r="K13" s="131">
        <f t="shared" si="3"/>
        <v>0</v>
      </c>
      <c r="L13" s="131"/>
      <c r="M13" s="127"/>
    </row>
    <row r="14" spans="1:13" ht="27.75" customHeight="1">
      <c r="A14" s="124" t="s">
        <v>63</v>
      </c>
      <c r="B14" s="124" t="s">
        <v>64</v>
      </c>
      <c r="C14" s="125" t="s">
        <v>54</v>
      </c>
      <c r="D14" s="126" t="s">
        <v>65</v>
      </c>
      <c r="E14" s="127">
        <f t="shared" si="1"/>
        <v>324.57</v>
      </c>
      <c r="F14" s="129">
        <f t="shared" si="2"/>
        <v>324.57</v>
      </c>
      <c r="G14" s="127">
        <v>324.57</v>
      </c>
      <c r="H14" s="131"/>
      <c r="I14" s="131"/>
      <c r="J14" s="131"/>
      <c r="K14" s="131">
        <f t="shared" si="3"/>
        <v>0</v>
      </c>
      <c r="L14" s="131"/>
      <c r="M14" s="127"/>
    </row>
    <row r="15" spans="1:13" ht="27.75" customHeight="1">
      <c r="A15" s="124" t="s">
        <v>63</v>
      </c>
      <c r="B15" s="124" t="s">
        <v>64</v>
      </c>
      <c r="C15" s="125" t="s">
        <v>53</v>
      </c>
      <c r="D15" s="126" t="s">
        <v>66</v>
      </c>
      <c r="E15" s="127">
        <f t="shared" si="1"/>
        <v>0</v>
      </c>
      <c r="F15" s="129">
        <f t="shared" si="2"/>
        <v>0</v>
      </c>
      <c r="G15" s="130"/>
      <c r="H15" s="131"/>
      <c r="I15" s="131"/>
      <c r="J15" s="131"/>
      <c r="K15" s="131">
        <f t="shared" si="3"/>
        <v>0</v>
      </c>
      <c r="L15" s="131"/>
      <c r="M15" s="127"/>
    </row>
    <row r="16" spans="1:13" ht="27.75" customHeight="1">
      <c r="A16" s="124" t="s">
        <v>67</v>
      </c>
      <c r="B16" s="124" t="s">
        <v>53</v>
      </c>
      <c r="C16" s="125" t="s">
        <v>54</v>
      </c>
      <c r="D16" s="126" t="s">
        <v>68</v>
      </c>
      <c r="E16" s="127">
        <f t="shared" si="1"/>
        <v>474.99</v>
      </c>
      <c r="F16" s="129">
        <f t="shared" si="2"/>
        <v>474.99</v>
      </c>
      <c r="G16" s="127">
        <v>474.99</v>
      </c>
      <c r="H16" s="131"/>
      <c r="I16" s="131"/>
      <c r="J16" s="131"/>
      <c r="K16" s="131">
        <f t="shared" si="3"/>
        <v>0</v>
      </c>
      <c r="L16" s="131"/>
      <c r="M16" s="127"/>
    </row>
  </sheetData>
  <sheetProtection formatCells="0" formatColumns="0" formatRows="0"/>
  <mergeCells count="6">
    <mergeCell ref="A2:M2"/>
    <mergeCell ref="A3:D3"/>
    <mergeCell ref="F4:J4"/>
    <mergeCell ref="K4:M4"/>
    <mergeCell ref="D4:D5"/>
    <mergeCell ref="E4:E5"/>
  </mergeCells>
  <printOptions horizontalCentered="1"/>
  <pageMargins left="0.67" right="0.28" top="0.59" bottom="0.39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Zeros="0" workbookViewId="0" topLeftCell="A10">
      <selection activeCell="G27" sqref="G27"/>
    </sheetView>
  </sheetViews>
  <sheetFormatPr defaultColWidth="22.875" defaultRowHeight="14.25"/>
  <cols>
    <col min="1" max="1" width="10.125" style="136" customWidth="1"/>
    <col min="2" max="2" width="22.875" style="137" customWidth="1"/>
    <col min="3" max="3" width="13.625" style="136" customWidth="1"/>
    <col min="4" max="16384" width="22.875" style="136" customWidth="1"/>
  </cols>
  <sheetData>
    <row r="1" spans="2:9" ht="11.25" customHeight="1">
      <c r="B1" s="138"/>
      <c r="C1" s="139"/>
      <c r="D1" s="139"/>
      <c r="E1" s="140"/>
      <c r="F1" s="140"/>
      <c r="G1" s="141"/>
      <c r="H1" s="141"/>
      <c r="I1" s="183" t="s">
        <v>79</v>
      </c>
    </row>
    <row r="2" spans="2:9" ht="30.75" customHeight="1">
      <c r="B2" s="142" t="s">
        <v>80</v>
      </c>
      <c r="C2" s="142"/>
      <c r="D2" s="142"/>
      <c r="E2" s="142"/>
      <c r="F2" s="142"/>
      <c r="G2" s="142"/>
      <c r="H2" s="142"/>
      <c r="I2" s="142"/>
    </row>
    <row r="3" spans="2:9" ht="18" customHeight="1">
      <c r="B3" s="143" t="s">
        <v>2</v>
      </c>
      <c r="C3" s="143"/>
      <c r="D3" s="144"/>
      <c r="E3" s="144"/>
      <c r="F3" s="145"/>
      <c r="G3" s="145"/>
      <c r="H3" s="145"/>
      <c r="I3" s="133" t="s">
        <v>3</v>
      </c>
    </row>
    <row r="4" spans="1:9" s="134" customFormat="1" ht="23.25" customHeight="1">
      <c r="A4" s="146" t="s">
        <v>81</v>
      </c>
      <c r="B4" s="146"/>
      <c r="C4" s="146"/>
      <c r="D4" s="147" t="s">
        <v>82</v>
      </c>
      <c r="E4" s="148"/>
      <c r="F4" s="148"/>
      <c r="G4" s="148"/>
      <c r="H4" s="148"/>
      <c r="I4" s="184"/>
    </row>
    <row r="5" spans="1:9" s="134" customFormat="1" ht="17.25" customHeight="1">
      <c r="A5" s="149" t="s">
        <v>83</v>
      </c>
      <c r="B5" s="150"/>
      <c r="C5" s="151" t="s">
        <v>7</v>
      </c>
      <c r="D5" s="151" t="s">
        <v>84</v>
      </c>
      <c r="E5" s="152" t="s">
        <v>9</v>
      </c>
      <c r="F5" s="153" t="s">
        <v>12</v>
      </c>
      <c r="G5" s="153"/>
      <c r="H5" s="153"/>
      <c r="I5" s="153"/>
    </row>
    <row r="6" spans="1:9" s="134" customFormat="1" ht="45" customHeight="1">
      <c r="A6" s="154"/>
      <c r="B6" s="155"/>
      <c r="C6" s="156"/>
      <c r="D6" s="156"/>
      <c r="E6" s="157"/>
      <c r="F6" s="158" t="s">
        <v>13</v>
      </c>
      <c r="G6" s="159"/>
      <c r="H6" s="160" t="s">
        <v>14</v>
      </c>
      <c r="I6" s="160" t="s">
        <v>34</v>
      </c>
    </row>
    <row r="7" spans="1:9" s="134" customFormat="1" ht="45" customHeight="1">
      <c r="A7" s="161"/>
      <c r="B7" s="162"/>
      <c r="C7" s="163"/>
      <c r="D7" s="163"/>
      <c r="E7" s="164"/>
      <c r="F7" s="165" t="s">
        <v>17</v>
      </c>
      <c r="G7" s="166" t="s">
        <v>18</v>
      </c>
      <c r="H7" s="167"/>
      <c r="I7" s="167"/>
    </row>
    <row r="8" spans="1:9" s="134" customFormat="1" ht="25.5" customHeight="1">
      <c r="A8" s="168" t="s">
        <v>13</v>
      </c>
      <c r="B8" s="146" t="s">
        <v>17</v>
      </c>
      <c r="C8" s="169">
        <f>SUM(C9:C17)</f>
        <v>14868.05</v>
      </c>
      <c r="D8" s="170" t="s">
        <v>85</v>
      </c>
      <c r="E8" s="171"/>
      <c r="F8" s="165"/>
      <c r="G8" s="172"/>
      <c r="H8" s="173">
        <v>0</v>
      </c>
      <c r="I8" s="173">
        <v>0</v>
      </c>
    </row>
    <row r="9" spans="1:9" s="135" customFormat="1" ht="16.5" customHeight="1">
      <c r="A9" s="168"/>
      <c r="B9" s="174" t="s">
        <v>21</v>
      </c>
      <c r="C9" s="175">
        <v>14868.05</v>
      </c>
      <c r="D9" s="170" t="s">
        <v>86</v>
      </c>
      <c r="E9" s="173"/>
      <c r="F9" s="173"/>
      <c r="G9" s="173"/>
      <c r="H9" s="173"/>
      <c r="I9" s="173"/>
    </row>
    <row r="10" spans="1:9" s="135" customFormat="1" ht="15.75" customHeight="1">
      <c r="A10" s="168"/>
      <c r="B10" s="174" t="s">
        <v>87</v>
      </c>
      <c r="C10" s="175"/>
      <c r="D10" s="170" t="s">
        <v>88</v>
      </c>
      <c r="E10" s="173"/>
      <c r="F10" s="173"/>
      <c r="G10" s="176"/>
      <c r="H10" s="173"/>
      <c r="I10" s="173"/>
    </row>
    <row r="11" spans="1:9" s="135" customFormat="1" ht="17.25" customHeight="1">
      <c r="A11" s="168"/>
      <c r="B11" s="174" t="s">
        <v>25</v>
      </c>
      <c r="C11" s="175"/>
      <c r="D11" s="170" t="s">
        <v>89</v>
      </c>
      <c r="E11" s="173">
        <f>F11</f>
        <v>13531.48</v>
      </c>
      <c r="F11" s="173">
        <f>G11</f>
        <v>13531.48</v>
      </c>
      <c r="G11" s="173">
        <f>13022.02+430+79.46</f>
        <v>13531.48</v>
      </c>
      <c r="H11" s="173"/>
      <c r="I11" s="173"/>
    </row>
    <row r="12" spans="1:9" s="135" customFormat="1" ht="18.75" customHeight="1">
      <c r="A12" s="168"/>
      <c r="B12" s="174" t="s">
        <v>90</v>
      </c>
      <c r="C12" s="175"/>
      <c r="D12" s="170" t="s">
        <v>91</v>
      </c>
      <c r="E12" s="173"/>
      <c r="F12" s="173"/>
      <c r="G12" s="173"/>
      <c r="H12" s="173"/>
      <c r="I12" s="173"/>
    </row>
    <row r="13" spans="1:9" s="135" customFormat="1" ht="18" customHeight="1">
      <c r="A13" s="168"/>
      <c r="B13" s="174" t="s">
        <v>29</v>
      </c>
      <c r="C13" s="175"/>
      <c r="D13" s="170" t="s">
        <v>92</v>
      </c>
      <c r="E13" s="173"/>
      <c r="F13" s="173"/>
      <c r="G13" s="173"/>
      <c r="H13" s="173"/>
      <c r="I13" s="173"/>
    </row>
    <row r="14" spans="1:9" s="135" customFormat="1" ht="15" customHeight="1">
      <c r="A14" s="174" t="s">
        <v>14</v>
      </c>
      <c r="B14" s="174"/>
      <c r="C14" s="175"/>
      <c r="D14" s="170" t="s">
        <v>93</v>
      </c>
      <c r="E14" s="173"/>
      <c r="F14" s="173"/>
      <c r="G14" s="173"/>
      <c r="H14" s="173"/>
      <c r="I14" s="173"/>
    </row>
    <row r="15" spans="1:9" s="135" customFormat="1" ht="15" customHeight="1">
      <c r="A15" s="174" t="s">
        <v>34</v>
      </c>
      <c r="B15" s="174"/>
      <c r="C15" s="175"/>
      <c r="D15" s="170" t="s">
        <v>94</v>
      </c>
      <c r="E15" s="173">
        <v>1336.57</v>
      </c>
      <c r="F15" s="173">
        <v>1336.57</v>
      </c>
      <c r="G15" s="173">
        <v>1336.57</v>
      </c>
      <c r="H15" s="173"/>
      <c r="I15" s="173"/>
    </row>
    <row r="16" spans="1:9" s="135" customFormat="1" ht="15" customHeight="1">
      <c r="A16" s="177"/>
      <c r="B16" s="177"/>
      <c r="C16" s="175"/>
      <c r="D16" s="170" t="s">
        <v>95</v>
      </c>
      <c r="E16" s="173"/>
      <c r="F16" s="173"/>
      <c r="G16" s="176"/>
      <c r="H16" s="173"/>
      <c r="I16" s="173"/>
    </row>
    <row r="17" spans="1:9" s="135" customFormat="1" ht="15" customHeight="1">
      <c r="A17" s="177"/>
      <c r="B17" s="177"/>
      <c r="C17" s="175"/>
      <c r="D17" s="170" t="s">
        <v>96</v>
      </c>
      <c r="E17" s="173"/>
      <c r="F17" s="173"/>
      <c r="G17" s="176"/>
      <c r="H17" s="173"/>
      <c r="I17" s="173"/>
    </row>
    <row r="18" spans="1:9" s="135" customFormat="1" ht="15" customHeight="1">
      <c r="A18" s="177"/>
      <c r="B18" s="177"/>
      <c r="C18" s="175"/>
      <c r="D18" s="170" t="s">
        <v>97</v>
      </c>
      <c r="E18" s="173"/>
      <c r="F18" s="173"/>
      <c r="G18" s="176"/>
      <c r="H18" s="173"/>
      <c r="I18" s="173"/>
    </row>
    <row r="19" spans="1:9" s="135" customFormat="1" ht="15" customHeight="1">
      <c r="A19" s="177"/>
      <c r="B19" s="177"/>
      <c r="C19" s="175"/>
      <c r="D19" s="170" t="s">
        <v>98</v>
      </c>
      <c r="E19" s="173"/>
      <c r="F19" s="173"/>
      <c r="G19" s="176"/>
      <c r="H19" s="173"/>
      <c r="I19" s="173"/>
    </row>
    <row r="20" spans="1:10" s="135" customFormat="1" ht="15" customHeight="1">
      <c r="A20" s="177"/>
      <c r="B20" s="177"/>
      <c r="C20" s="175"/>
      <c r="D20" s="170" t="s">
        <v>99</v>
      </c>
      <c r="E20" s="173"/>
      <c r="F20" s="173"/>
      <c r="G20" s="176"/>
      <c r="H20" s="173"/>
      <c r="I20" s="173"/>
      <c r="J20" s="185"/>
    </row>
    <row r="21" spans="1:9" s="135" customFormat="1" ht="15" customHeight="1">
      <c r="A21" s="177"/>
      <c r="B21" s="177"/>
      <c r="C21" s="175"/>
      <c r="D21" s="170" t="s">
        <v>100</v>
      </c>
      <c r="E21" s="173"/>
      <c r="F21" s="173"/>
      <c r="G21" s="178"/>
      <c r="H21" s="173"/>
      <c r="I21" s="173"/>
    </row>
    <row r="22" spans="1:9" s="135" customFormat="1" ht="15" customHeight="1">
      <c r="A22" s="177"/>
      <c r="B22" s="177"/>
      <c r="C22" s="175"/>
      <c r="D22" s="170" t="s">
        <v>101</v>
      </c>
      <c r="E22" s="173"/>
      <c r="F22" s="173"/>
      <c r="G22" s="173"/>
      <c r="H22" s="173"/>
      <c r="I22" s="173"/>
    </row>
    <row r="23" spans="1:9" s="135" customFormat="1" ht="15" customHeight="1">
      <c r="A23" s="177"/>
      <c r="B23" s="177"/>
      <c r="C23" s="175"/>
      <c r="D23" s="170" t="s">
        <v>102</v>
      </c>
      <c r="E23" s="173"/>
      <c r="F23" s="173"/>
      <c r="G23" s="173"/>
      <c r="H23" s="173"/>
      <c r="I23" s="173"/>
    </row>
    <row r="24" spans="1:9" s="135" customFormat="1" ht="15" customHeight="1">
      <c r="A24" s="177"/>
      <c r="B24" s="177"/>
      <c r="C24" s="175"/>
      <c r="D24" s="170" t="s">
        <v>103</v>
      </c>
      <c r="E24" s="173"/>
      <c r="F24" s="173"/>
      <c r="G24" s="173"/>
      <c r="H24" s="173"/>
      <c r="I24" s="173"/>
    </row>
    <row r="25" spans="1:9" s="135" customFormat="1" ht="15" customHeight="1">
      <c r="A25" s="177"/>
      <c r="B25" s="177"/>
      <c r="C25" s="175"/>
      <c r="D25" s="170" t="s">
        <v>104</v>
      </c>
      <c r="E25" s="173"/>
      <c r="F25" s="173"/>
      <c r="G25" s="173"/>
      <c r="H25" s="173"/>
      <c r="I25" s="173"/>
    </row>
    <row r="26" spans="1:9" s="135" customFormat="1" ht="15" customHeight="1">
      <c r="A26" s="177"/>
      <c r="B26" s="177"/>
      <c r="C26" s="175"/>
      <c r="D26" s="170" t="s">
        <v>105</v>
      </c>
      <c r="E26" s="173"/>
      <c r="F26" s="173"/>
      <c r="G26" s="173"/>
      <c r="H26" s="173"/>
      <c r="I26" s="173"/>
    </row>
    <row r="27" spans="1:9" s="135" customFormat="1" ht="15" customHeight="1">
      <c r="A27" s="177"/>
      <c r="B27" s="177"/>
      <c r="C27" s="175"/>
      <c r="D27" s="170" t="s">
        <v>106</v>
      </c>
      <c r="E27" s="173"/>
      <c r="F27" s="173"/>
      <c r="G27" s="173"/>
      <c r="H27" s="173"/>
      <c r="I27" s="173"/>
    </row>
    <row r="28" spans="1:9" s="135" customFormat="1" ht="15" customHeight="1">
      <c r="A28" s="177"/>
      <c r="B28" s="177"/>
      <c r="C28" s="175"/>
      <c r="D28" s="170" t="s">
        <v>107</v>
      </c>
      <c r="E28" s="173"/>
      <c r="F28" s="173"/>
      <c r="G28" s="173"/>
      <c r="H28" s="173"/>
      <c r="I28" s="173"/>
    </row>
    <row r="29" spans="1:9" s="135" customFormat="1" ht="15" customHeight="1">
      <c r="A29" s="177"/>
      <c r="B29" s="177"/>
      <c r="C29" s="175"/>
      <c r="D29" s="170" t="s">
        <v>108</v>
      </c>
      <c r="E29" s="173"/>
      <c r="F29" s="173"/>
      <c r="G29" s="173"/>
      <c r="H29" s="173"/>
      <c r="I29" s="173"/>
    </row>
    <row r="30" spans="1:9" s="135" customFormat="1" ht="15" customHeight="1">
      <c r="A30" s="179"/>
      <c r="B30" s="180"/>
      <c r="C30" s="175"/>
      <c r="D30" s="170" t="s">
        <v>109</v>
      </c>
      <c r="E30" s="173"/>
      <c r="F30" s="173"/>
      <c r="G30" s="173"/>
      <c r="H30" s="173"/>
      <c r="I30" s="173"/>
    </row>
    <row r="31" spans="1:9" s="135" customFormat="1" ht="15" customHeight="1">
      <c r="A31" s="179"/>
      <c r="B31" s="180"/>
      <c r="C31" s="175"/>
      <c r="D31" s="170" t="s">
        <v>110</v>
      </c>
      <c r="E31" s="173"/>
      <c r="F31" s="173"/>
      <c r="G31" s="173"/>
      <c r="H31" s="173"/>
      <c r="I31" s="173"/>
    </row>
    <row r="32" spans="1:9" s="135" customFormat="1" ht="15" customHeight="1">
      <c r="A32" s="177"/>
      <c r="B32" s="177"/>
      <c r="C32" s="175"/>
      <c r="D32" s="170" t="s">
        <v>111</v>
      </c>
      <c r="E32" s="173"/>
      <c r="F32" s="173"/>
      <c r="G32" s="173"/>
      <c r="H32" s="173"/>
      <c r="I32" s="173"/>
    </row>
    <row r="33" spans="1:9" s="135" customFormat="1" ht="15" customHeight="1">
      <c r="A33" s="177"/>
      <c r="B33" s="177"/>
      <c r="C33" s="175"/>
      <c r="D33" s="170" t="s">
        <v>112</v>
      </c>
      <c r="E33" s="173"/>
      <c r="F33" s="173"/>
      <c r="G33" s="173"/>
      <c r="H33" s="173"/>
      <c r="I33" s="173"/>
    </row>
    <row r="34" spans="1:9" s="135" customFormat="1" ht="15" customHeight="1">
      <c r="A34" s="177"/>
      <c r="B34" s="177"/>
      <c r="C34" s="175"/>
      <c r="D34" s="170" t="s">
        <v>113</v>
      </c>
      <c r="E34" s="173"/>
      <c r="F34" s="173"/>
      <c r="G34" s="173"/>
      <c r="H34" s="173"/>
      <c r="I34" s="173"/>
    </row>
    <row r="35" spans="1:9" s="135" customFormat="1" ht="15" customHeight="1">
      <c r="A35" s="177"/>
      <c r="B35" s="177"/>
      <c r="C35" s="175"/>
      <c r="D35" s="170" t="s">
        <v>114</v>
      </c>
      <c r="E35" s="173"/>
      <c r="F35" s="173"/>
      <c r="G35" s="173"/>
      <c r="H35" s="173"/>
      <c r="I35" s="173"/>
    </row>
    <row r="36" spans="1:9" s="135" customFormat="1" ht="15" customHeight="1">
      <c r="A36" s="177"/>
      <c r="B36" s="177"/>
      <c r="C36" s="175"/>
      <c r="D36" s="170" t="s">
        <v>115</v>
      </c>
      <c r="E36" s="173"/>
      <c r="F36" s="173"/>
      <c r="G36" s="173"/>
      <c r="H36" s="173"/>
      <c r="I36" s="173"/>
    </row>
    <row r="37" spans="1:9" s="135" customFormat="1" ht="15" customHeight="1">
      <c r="A37" s="146" t="s">
        <v>116</v>
      </c>
      <c r="B37" s="146"/>
      <c r="C37" s="169">
        <f>C8</f>
        <v>14868.05</v>
      </c>
      <c r="D37" s="181" t="s">
        <v>117</v>
      </c>
      <c r="E37" s="173">
        <f>SUM(E11:E15)</f>
        <v>14868.05</v>
      </c>
      <c r="F37" s="173">
        <f>SUM(F11:F15)</f>
        <v>14868.05</v>
      </c>
      <c r="G37" s="173">
        <f>SUM(G11:G15)</f>
        <v>14868.05</v>
      </c>
      <c r="H37" s="173"/>
      <c r="I37" s="173"/>
    </row>
    <row r="38" spans="2:4" s="134" customFormat="1" ht="14.25">
      <c r="B38" s="182"/>
      <c r="D38"/>
    </row>
    <row r="39" s="134" customFormat="1" ht="14.25">
      <c r="B39" s="182"/>
    </row>
    <row r="40" s="134" customFormat="1" ht="14.25">
      <c r="B40" s="182"/>
    </row>
    <row r="41" s="134" customFormat="1" ht="14.25">
      <c r="B41" s="182"/>
    </row>
    <row r="42" s="134" customFormat="1" ht="14.25">
      <c r="B42" s="182"/>
    </row>
    <row r="43" s="134" customFormat="1" ht="14.25">
      <c r="B43" s="182"/>
    </row>
    <row r="44" s="134" customFormat="1" ht="14.25">
      <c r="B44" s="182"/>
    </row>
  </sheetData>
  <sheetProtection formatCells="0" formatColumns="0" formatRows="0"/>
  <mergeCells count="37">
    <mergeCell ref="B2:I2"/>
    <mergeCell ref="B3:E3"/>
    <mergeCell ref="A4:C4"/>
    <mergeCell ref="D4:I4"/>
    <mergeCell ref="F5:I5"/>
    <mergeCell ref="F6:G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13"/>
    <mergeCell ref="C5:C7"/>
    <mergeCell ref="D5:D7"/>
    <mergeCell ref="E5:E7"/>
    <mergeCell ref="H6:H7"/>
    <mergeCell ref="I6:I7"/>
    <mergeCell ref="A5:B7"/>
  </mergeCells>
  <printOptions horizontalCentered="1"/>
  <pageMargins left="0.39" right="0.39" top="0.56" bottom="0.7900000000000001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I14" sqref="I14"/>
    </sheetView>
  </sheetViews>
  <sheetFormatPr defaultColWidth="7.25390625" defaultRowHeight="14.25"/>
  <cols>
    <col min="1" max="1" width="6.875" style="102" customWidth="1"/>
    <col min="2" max="3" width="5.875" style="102" customWidth="1"/>
    <col min="4" max="4" width="23.625" style="102" customWidth="1"/>
    <col min="5" max="5" width="12.75390625" style="102" customWidth="1"/>
    <col min="6" max="6" width="13.375" style="102" customWidth="1"/>
    <col min="7" max="7" width="11.875" style="102" customWidth="1"/>
    <col min="8" max="8" width="11.75390625" style="102" customWidth="1"/>
    <col min="9" max="12" width="10.875" style="102" customWidth="1"/>
    <col min="13" max="13" width="12.125" style="102" customWidth="1"/>
    <col min="14" max="245" width="7.25390625" style="102" customWidth="1"/>
    <col min="246" max="16384" width="7.25390625" style="102" customWidth="1"/>
  </cols>
  <sheetData>
    <row r="1" spans="1:13" ht="25.5" customHeight="1">
      <c r="A1" s="103"/>
      <c r="B1" s="103"/>
      <c r="C1" s="104"/>
      <c r="D1" s="105"/>
      <c r="E1" s="106"/>
      <c r="F1" s="106"/>
      <c r="G1" s="106"/>
      <c r="H1" s="107"/>
      <c r="I1" s="106"/>
      <c r="J1" s="106"/>
      <c r="K1" s="106"/>
      <c r="L1" s="106"/>
      <c r="M1" s="106" t="s">
        <v>118</v>
      </c>
    </row>
    <row r="2" spans="1:13" ht="21.75" customHeight="1">
      <c r="A2" s="108" t="s">
        <v>119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5.5" customHeight="1">
      <c r="A3" s="109" t="s">
        <v>2</v>
      </c>
      <c r="B3" s="110"/>
      <c r="C3" s="110"/>
      <c r="D3" s="110"/>
      <c r="E3" s="106"/>
      <c r="F3" s="111"/>
      <c r="G3" s="111"/>
      <c r="H3" s="111"/>
      <c r="I3" s="111"/>
      <c r="J3" s="111"/>
      <c r="K3" s="111"/>
      <c r="L3" s="111"/>
      <c r="M3" s="133" t="s">
        <v>3</v>
      </c>
    </row>
    <row r="4" spans="1:13" ht="25.5" customHeight="1">
      <c r="A4" s="112" t="s">
        <v>45</v>
      </c>
      <c r="B4" s="113"/>
      <c r="C4" s="113"/>
      <c r="D4" s="114" t="s">
        <v>46</v>
      </c>
      <c r="E4" s="114" t="s">
        <v>47</v>
      </c>
      <c r="F4" s="115" t="s">
        <v>71</v>
      </c>
      <c r="G4" s="115"/>
      <c r="H4" s="115"/>
      <c r="I4" s="115"/>
      <c r="J4" s="115"/>
      <c r="K4" s="115" t="s">
        <v>72</v>
      </c>
      <c r="L4" s="115"/>
      <c r="M4" s="115"/>
    </row>
    <row r="5" spans="1:13" ht="25.5" customHeight="1">
      <c r="A5" s="116" t="s">
        <v>48</v>
      </c>
      <c r="B5" s="117" t="s">
        <v>49</v>
      </c>
      <c r="C5" s="117" t="s">
        <v>50</v>
      </c>
      <c r="D5" s="114"/>
      <c r="E5" s="114"/>
      <c r="F5" s="118" t="s">
        <v>17</v>
      </c>
      <c r="G5" s="114" t="s">
        <v>73</v>
      </c>
      <c r="H5" s="114" t="s">
        <v>74</v>
      </c>
      <c r="I5" s="114" t="s">
        <v>75</v>
      </c>
      <c r="J5" s="114" t="s">
        <v>76</v>
      </c>
      <c r="K5" s="114" t="s">
        <v>17</v>
      </c>
      <c r="L5" s="114" t="s">
        <v>77</v>
      </c>
      <c r="M5" s="115" t="s">
        <v>78</v>
      </c>
    </row>
    <row r="6" spans="1:13" ht="20.25" customHeight="1">
      <c r="A6" s="119" t="s">
        <v>51</v>
      </c>
      <c r="B6" s="120" t="s">
        <v>51</v>
      </c>
      <c r="C6" s="120" t="s">
        <v>51</v>
      </c>
      <c r="D6" s="121" t="s">
        <v>51</v>
      </c>
      <c r="E6" s="122">
        <v>1</v>
      </c>
      <c r="F6" s="123">
        <v>2</v>
      </c>
      <c r="G6" s="123">
        <v>3</v>
      </c>
      <c r="H6" s="123">
        <v>4</v>
      </c>
      <c r="I6" s="123">
        <v>5</v>
      </c>
      <c r="J6" s="123">
        <v>6</v>
      </c>
      <c r="K6" s="123">
        <v>7</v>
      </c>
      <c r="L6" s="123">
        <v>8</v>
      </c>
      <c r="M6" s="123">
        <v>9</v>
      </c>
    </row>
    <row r="7" spans="1:13" s="101" customFormat="1" ht="21" customHeight="1">
      <c r="A7" s="124"/>
      <c r="B7" s="124"/>
      <c r="C7" s="125"/>
      <c r="D7" s="126" t="s">
        <v>9</v>
      </c>
      <c r="E7" s="127">
        <v>14868.05</v>
      </c>
      <c r="F7" s="127">
        <v>13607.590000000002</v>
      </c>
      <c r="G7" s="127">
        <v>11345.42</v>
      </c>
      <c r="H7" s="127">
        <v>1608.5600000000002</v>
      </c>
      <c r="I7" s="127">
        <v>653.61</v>
      </c>
      <c r="J7" s="127">
        <v>0</v>
      </c>
      <c r="K7" s="127">
        <v>1260.4599999999998</v>
      </c>
      <c r="L7" s="127">
        <v>1260.4599999999998</v>
      </c>
      <c r="M7" s="127">
        <v>0</v>
      </c>
    </row>
    <row r="8" spans="1:13" ht="21" customHeight="1">
      <c r="A8" s="124" t="s">
        <v>52</v>
      </c>
      <c r="B8" s="124" t="s">
        <v>53</v>
      </c>
      <c r="C8" s="125" t="s">
        <v>54</v>
      </c>
      <c r="D8" s="128" t="s">
        <v>55</v>
      </c>
      <c r="E8" s="127">
        <v>11041.46</v>
      </c>
      <c r="F8" s="129">
        <v>11041.46</v>
      </c>
      <c r="G8" s="130">
        <v>9432.900000000001</v>
      </c>
      <c r="H8" s="131">
        <v>1608.5600000000002</v>
      </c>
      <c r="I8" s="131"/>
      <c r="J8" s="131"/>
      <c r="K8" s="131"/>
      <c r="L8" s="131"/>
      <c r="M8" s="127"/>
    </row>
    <row r="9" spans="1:13" ht="21" customHeight="1">
      <c r="A9" s="124" t="s">
        <v>52</v>
      </c>
      <c r="B9" s="124" t="s">
        <v>53</v>
      </c>
      <c r="C9" s="132">
        <v>20</v>
      </c>
      <c r="D9" s="126" t="s">
        <v>56</v>
      </c>
      <c r="E9" s="127">
        <v>1650.4599999999998</v>
      </c>
      <c r="F9" s="129">
        <v>430</v>
      </c>
      <c r="G9" s="130"/>
      <c r="H9" s="131"/>
      <c r="I9" s="131">
        <v>430</v>
      </c>
      <c r="J9" s="131"/>
      <c r="K9" s="131">
        <v>1220.4599999999998</v>
      </c>
      <c r="L9" s="131">
        <v>1220.4599999999998</v>
      </c>
      <c r="M9" s="127"/>
    </row>
    <row r="10" spans="1:13" ht="21" customHeight="1">
      <c r="A10" s="124" t="s">
        <v>52</v>
      </c>
      <c r="B10" s="124" t="s">
        <v>53</v>
      </c>
      <c r="C10" s="132">
        <v>21</v>
      </c>
      <c r="D10" s="126" t="s">
        <v>57</v>
      </c>
      <c r="E10" s="127">
        <v>40</v>
      </c>
      <c r="F10" s="129">
        <v>0</v>
      </c>
      <c r="G10" s="130"/>
      <c r="H10" s="131"/>
      <c r="I10" s="131"/>
      <c r="J10" s="131"/>
      <c r="K10" s="131">
        <v>40</v>
      </c>
      <c r="L10" s="131">
        <v>40</v>
      </c>
      <c r="M10" s="127"/>
    </row>
    <row r="11" spans="1:13" ht="27.75" customHeight="1">
      <c r="A11" s="124" t="s">
        <v>58</v>
      </c>
      <c r="B11" s="124" t="s">
        <v>59</v>
      </c>
      <c r="C11" s="125" t="s">
        <v>54</v>
      </c>
      <c r="D11" s="126" t="s">
        <v>60</v>
      </c>
      <c r="E11" s="127">
        <v>223.61</v>
      </c>
      <c r="F11" s="129">
        <v>223.61</v>
      </c>
      <c r="G11" s="130"/>
      <c r="H11" s="131"/>
      <c r="I11" s="131">
        <v>223.61</v>
      </c>
      <c r="J11" s="131"/>
      <c r="K11" s="131">
        <v>0</v>
      </c>
      <c r="L11" s="131"/>
      <c r="M11" s="127"/>
    </row>
    <row r="12" spans="1:13" ht="27.75" customHeight="1">
      <c r="A12" s="124" t="s">
        <v>58</v>
      </c>
      <c r="B12" s="124" t="s">
        <v>59</v>
      </c>
      <c r="C12" s="125" t="s">
        <v>53</v>
      </c>
      <c r="D12" s="126" t="s">
        <v>61</v>
      </c>
      <c r="E12" s="127">
        <v>0</v>
      </c>
      <c r="F12" s="129">
        <v>0</v>
      </c>
      <c r="G12" s="130"/>
      <c r="H12" s="131"/>
      <c r="I12" s="131"/>
      <c r="J12" s="131"/>
      <c r="K12" s="131">
        <v>0</v>
      </c>
      <c r="L12" s="131"/>
      <c r="M12" s="127"/>
    </row>
    <row r="13" spans="1:13" ht="27.75" customHeight="1">
      <c r="A13" s="124" t="s">
        <v>58</v>
      </c>
      <c r="B13" s="124" t="s">
        <v>59</v>
      </c>
      <c r="C13" s="125" t="s">
        <v>59</v>
      </c>
      <c r="D13" s="126" t="s">
        <v>62</v>
      </c>
      <c r="E13" s="127">
        <v>1112.96</v>
      </c>
      <c r="F13" s="129">
        <v>1112.96</v>
      </c>
      <c r="G13" s="127">
        <v>1112.96</v>
      </c>
      <c r="H13" s="131"/>
      <c r="I13" s="131"/>
      <c r="J13" s="131"/>
      <c r="K13" s="131">
        <v>0</v>
      </c>
      <c r="L13" s="131"/>
      <c r="M13" s="127"/>
    </row>
    <row r="14" spans="1:13" ht="27.75" customHeight="1">
      <c r="A14" s="124" t="s">
        <v>63</v>
      </c>
      <c r="B14" s="124" t="s">
        <v>64</v>
      </c>
      <c r="C14" s="125" t="s">
        <v>54</v>
      </c>
      <c r="D14" s="126" t="s">
        <v>65</v>
      </c>
      <c r="E14" s="127">
        <v>324.57</v>
      </c>
      <c r="F14" s="129">
        <v>324.57</v>
      </c>
      <c r="G14" s="127">
        <v>324.57</v>
      </c>
      <c r="H14" s="131"/>
      <c r="I14" s="131"/>
      <c r="J14" s="131"/>
      <c r="K14" s="131">
        <v>0</v>
      </c>
      <c r="L14" s="131"/>
      <c r="M14" s="127"/>
    </row>
    <row r="15" spans="1:13" ht="27.75" customHeight="1">
      <c r="A15" s="124" t="s">
        <v>63</v>
      </c>
      <c r="B15" s="124" t="s">
        <v>64</v>
      </c>
      <c r="C15" s="125" t="s">
        <v>53</v>
      </c>
      <c r="D15" s="126" t="s">
        <v>66</v>
      </c>
      <c r="E15" s="127">
        <v>0</v>
      </c>
      <c r="F15" s="129">
        <v>0</v>
      </c>
      <c r="G15" s="130"/>
      <c r="H15" s="131"/>
      <c r="I15" s="131"/>
      <c r="J15" s="131"/>
      <c r="K15" s="131">
        <v>0</v>
      </c>
      <c r="L15" s="131"/>
      <c r="M15" s="127"/>
    </row>
    <row r="16" spans="1:13" ht="27.75" customHeight="1">
      <c r="A16" s="124" t="s">
        <v>67</v>
      </c>
      <c r="B16" s="124" t="s">
        <v>53</v>
      </c>
      <c r="C16" s="125" t="s">
        <v>54</v>
      </c>
      <c r="D16" s="126" t="s">
        <v>68</v>
      </c>
      <c r="E16" s="127">
        <v>474.99</v>
      </c>
      <c r="F16" s="129">
        <v>474.99</v>
      </c>
      <c r="G16" s="127">
        <v>474.99</v>
      </c>
      <c r="H16" s="131"/>
      <c r="I16" s="131"/>
      <c r="J16" s="131"/>
      <c r="K16" s="131">
        <v>0</v>
      </c>
      <c r="L16" s="131"/>
      <c r="M16" s="127"/>
    </row>
  </sheetData>
  <sheetProtection formatCells="0" formatColumns="0" formatRows="0"/>
  <mergeCells count="6">
    <mergeCell ref="A2:M2"/>
    <mergeCell ref="A3:D3"/>
    <mergeCell ref="F4:J4"/>
    <mergeCell ref="K4:M4"/>
    <mergeCell ref="D4:D5"/>
    <mergeCell ref="E4:E5"/>
  </mergeCells>
  <printOptions horizontalCentered="1"/>
  <pageMargins left="0" right="0" top="0.5905511811023623" bottom="0.3937007874015748" header="0" footer="0"/>
  <pageSetup fitToHeight="1" fitToWidth="1" horizontalDpi="360" verticalDpi="36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showGridLines="0" showZeros="0" tabSelected="1" workbookViewId="0" topLeftCell="A1">
      <selection activeCell="J18" sqref="J18"/>
    </sheetView>
  </sheetViews>
  <sheetFormatPr defaultColWidth="13.125" defaultRowHeight="27" customHeight="1"/>
  <cols>
    <col min="1" max="1" width="13.125" style="46" customWidth="1"/>
    <col min="2" max="2" width="13.125" style="47" customWidth="1"/>
    <col min="3" max="3" width="13.125" style="46" customWidth="1"/>
    <col min="4" max="5" width="13.125" style="47" customWidth="1"/>
    <col min="6" max="6" width="21.125" style="46" customWidth="1"/>
    <col min="7" max="9" width="13.125" style="46" customWidth="1"/>
    <col min="10" max="16" width="13.125" style="48" customWidth="1"/>
    <col min="17" max="16384" width="13.125" style="46" customWidth="1"/>
  </cols>
  <sheetData>
    <row r="1" spans="9:16" ht="27" customHeight="1">
      <c r="I1" s="85"/>
      <c r="P1" s="85" t="s">
        <v>120</v>
      </c>
    </row>
    <row r="2" spans="1:2" ht="27" customHeight="1">
      <c r="A2" s="49"/>
      <c r="B2" s="50"/>
    </row>
    <row r="3" spans="1:16" ht="27" customHeight="1">
      <c r="A3" s="51" t="s">
        <v>121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43" customFormat="1" ht="27" customHeight="1">
      <c r="A4" s="52" t="s">
        <v>2</v>
      </c>
      <c r="B4" s="53"/>
      <c r="C4" s="52"/>
      <c r="D4" s="53"/>
      <c r="E4" s="53"/>
      <c r="F4" s="52"/>
      <c r="G4" s="52"/>
      <c r="H4" s="52"/>
      <c r="J4" s="86"/>
      <c r="K4" s="86"/>
      <c r="L4" s="86"/>
      <c r="M4" s="86"/>
      <c r="N4" s="86"/>
      <c r="O4" s="86"/>
      <c r="P4" s="87" t="s">
        <v>3</v>
      </c>
    </row>
    <row r="5" spans="1:16" s="44" customFormat="1" ht="27" customHeight="1">
      <c r="A5" s="54" t="s">
        <v>122</v>
      </c>
      <c r="B5" s="55"/>
      <c r="C5" s="56"/>
      <c r="D5" s="57" t="s">
        <v>123</v>
      </c>
      <c r="E5" s="58"/>
      <c r="F5" s="59"/>
      <c r="G5" s="60" t="s">
        <v>47</v>
      </c>
      <c r="H5" s="61" t="s">
        <v>124</v>
      </c>
      <c r="I5" s="88"/>
      <c r="J5" s="88"/>
      <c r="K5" s="88"/>
      <c r="L5" s="88"/>
      <c r="M5" s="88"/>
      <c r="N5" s="88"/>
      <c r="O5" s="88"/>
      <c r="P5" s="89"/>
    </row>
    <row r="6" spans="1:16" s="44" customFormat="1" ht="27" customHeight="1">
      <c r="A6" s="60" t="s">
        <v>48</v>
      </c>
      <c r="B6" s="62" t="s">
        <v>49</v>
      </c>
      <c r="C6" s="63" t="s">
        <v>125</v>
      </c>
      <c r="D6" s="64" t="s">
        <v>48</v>
      </c>
      <c r="E6" s="64" t="s">
        <v>49</v>
      </c>
      <c r="F6" s="65" t="s">
        <v>125</v>
      </c>
      <c r="G6" s="60"/>
      <c r="H6" s="61" t="s">
        <v>13</v>
      </c>
      <c r="I6" s="89"/>
      <c r="J6" s="90" t="s">
        <v>19</v>
      </c>
      <c r="K6" s="90" t="s">
        <v>14</v>
      </c>
      <c r="L6" s="90" t="s">
        <v>34</v>
      </c>
      <c r="M6" s="90" t="s">
        <v>15</v>
      </c>
      <c r="N6" s="90" t="s">
        <v>11</v>
      </c>
      <c r="O6" s="90" t="s">
        <v>10</v>
      </c>
      <c r="P6" s="91" t="s">
        <v>16</v>
      </c>
    </row>
    <row r="7" spans="1:16" s="44" customFormat="1" ht="27" customHeight="1">
      <c r="A7" s="60"/>
      <c r="B7" s="62"/>
      <c r="C7" s="66"/>
      <c r="D7" s="67"/>
      <c r="E7" s="67"/>
      <c r="F7" s="68"/>
      <c r="G7" s="60"/>
      <c r="H7" s="69" t="s">
        <v>17</v>
      </c>
      <c r="I7" s="69" t="s">
        <v>18</v>
      </c>
      <c r="J7" s="90"/>
      <c r="K7" s="90"/>
      <c r="L7" s="90"/>
      <c r="M7" s="90"/>
      <c r="N7" s="90"/>
      <c r="O7" s="90"/>
      <c r="P7" s="92"/>
    </row>
    <row r="8" spans="1:16" s="44" customFormat="1" ht="27" customHeight="1">
      <c r="A8" s="70" t="s">
        <v>51</v>
      </c>
      <c r="B8" s="71" t="s">
        <v>51</v>
      </c>
      <c r="C8" s="72" t="s">
        <v>51</v>
      </c>
      <c r="D8" s="73" t="s">
        <v>51</v>
      </c>
      <c r="E8" s="73" t="s">
        <v>51</v>
      </c>
      <c r="F8" s="72" t="s">
        <v>51</v>
      </c>
      <c r="G8" s="72">
        <v>1</v>
      </c>
      <c r="H8" s="70">
        <v>2</v>
      </c>
      <c r="I8" s="70">
        <v>3</v>
      </c>
      <c r="J8" s="93"/>
      <c r="K8" s="93"/>
      <c r="L8" s="93"/>
      <c r="M8" s="93"/>
      <c r="N8" s="93"/>
      <c r="O8" s="93"/>
      <c r="P8" s="93"/>
    </row>
    <row r="9" spans="1:16" s="45" customFormat="1" ht="27" customHeight="1">
      <c r="A9" s="74"/>
      <c r="B9" s="75"/>
      <c r="C9" s="76" t="s">
        <v>9</v>
      </c>
      <c r="D9" s="77"/>
      <c r="E9" s="77"/>
      <c r="F9" s="76"/>
      <c r="G9" s="78">
        <f>SUM(G11:G97)</f>
        <v>14868.060000000001</v>
      </c>
      <c r="H9" s="78">
        <f>SUM(H11:H97)</f>
        <v>14868.060000000001</v>
      </c>
      <c r="I9" s="78">
        <f>SUM(I11:I97)</f>
        <v>14868.060000000001</v>
      </c>
      <c r="J9" s="94"/>
      <c r="K9" s="94"/>
      <c r="L9" s="94"/>
      <c r="M9" s="94"/>
      <c r="N9" s="94"/>
      <c r="O9" s="94"/>
      <c r="P9" s="95"/>
    </row>
    <row r="10" spans="1:16" s="44" customFormat="1" ht="27" customHeight="1">
      <c r="A10" s="77" t="s">
        <v>126</v>
      </c>
      <c r="B10" s="75"/>
      <c r="C10" s="76" t="s">
        <v>73</v>
      </c>
      <c r="D10" s="77"/>
      <c r="E10" s="77"/>
      <c r="F10" s="76"/>
      <c r="G10" s="79"/>
      <c r="H10" s="80"/>
      <c r="I10" s="78"/>
      <c r="J10" s="93"/>
      <c r="K10" s="93"/>
      <c r="L10" s="93"/>
      <c r="M10" s="93"/>
      <c r="N10" s="93"/>
      <c r="O10" s="93"/>
      <c r="P10" s="96"/>
    </row>
    <row r="11" spans="1:16" s="44" customFormat="1" ht="27" customHeight="1">
      <c r="A11" s="62" t="s">
        <v>126</v>
      </c>
      <c r="B11" s="81">
        <v>30101</v>
      </c>
      <c r="C11" s="82" t="s">
        <v>127</v>
      </c>
      <c r="D11" s="81">
        <v>505</v>
      </c>
      <c r="E11" s="81" t="s">
        <v>128</v>
      </c>
      <c r="F11" s="82" t="s">
        <v>73</v>
      </c>
      <c r="G11" s="83">
        <f>H11</f>
        <v>4913.44</v>
      </c>
      <c r="H11" s="78">
        <f>I11</f>
        <v>4913.44</v>
      </c>
      <c r="I11" s="78">
        <f>3958.24+955.2</f>
        <v>4913.44</v>
      </c>
      <c r="J11" s="93"/>
      <c r="K11" s="93"/>
      <c r="L11" s="93"/>
      <c r="M11" s="93"/>
      <c r="N11" s="93"/>
      <c r="O11" s="93"/>
      <c r="P11" s="96"/>
    </row>
    <row r="12" spans="1:16" s="44" customFormat="1" ht="27" customHeight="1">
      <c r="A12" s="62" t="s">
        <v>126</v>
      </c>
      <c r="B12" s="81" t="s">
        <v>129</v>
      </c>
      <c r="C12" s="82" t="s">
        <v>127</v>
      </c>
      <c r="D12" s="81" t="s">
        <v>130</v>
      </c>
      <c r="E12" s="81" t="s">
        <v>131</v>
      </c>
      <c r="F12" s="82" t="s">
        <v>132</v>
      </c>
      <c r="G12" s="84">
        <f aca="true" t="shared" si="0" ref="G12:G75">H12</f>
        <v>0</v>
      </c>
      <c r="H12" s="80">
        <f aca="true" t="shared" si="1" ref="H12:H75">I12</f>
        <v>0</v>
      </c>
      <c r="I12" s="80"/>
      <c r="J12" s="93"/>
      <c r="K12" s="93"/>
      <c r="L12" s="93"/>
      <c r="M12" s="93"/>
      <c r="N12" s="93"/>
      <c r="O12" s="93"/>
      <c r="P12" s="96"/>
    </row>
    <row r="13" spans="1:16" s="44" customFormat="1" ht="27" customHeight="1">
      <c r="A13" s="62" t="s">
        <v>126</v>
      </c>
      <c r="B13" s="81" t="s">
        <v>133</v>
      </c>
      <c r="C13" s="82" t="s">
        <v>134</v>
      </c>
      <c r="D13" s="81" t="s">
        <v>135</v>
      </c>
      <c r="E13" s="81" t="s">
        <v>128</v>
      </c>
      <c r="F13" s="82" t="s">
        <v>73</v>
      </c>
      <c r="G13" s="83">
        <f t="shared" si="0"/>
        <v>4189.61</v>
      </c>
      <c r="H13" s="78">
        <f t="shared" si="1"/>
        <v>4189.61</v>
      </c>
      <c r="I13" s="78">
        <f>3690.54+499.07</f>
        <v>4189.61</v>
      </c>
      <c r="J13" s="93"/>
      <c r="K13" s="93"/>
      <c r="L13" s="93"/>
      <c r="M13" s="93"/>
      <c r="N13" s="93"/>
      <c r="O13" s="93"/>
      <c r="P13" s="96"/>
    </row>
    <row r="14" spans="1:16" s="44" customFormat="1" ht="27" customHeight="1">
      <c r="A14" s="62" t="s">
        <v>126</v>
      </c>
      <c r="B14" s="81" t="s">
        <v>133</v>
      </c>
      <c r="C14" s="82" t="s">
        <v>134</v>
      </c>
      <c r="D14" s="81" t="s">
        <v>130</v>
      </c>
      <c r="E14" s="81" t="s">
        <v>131</v>
      </c>
      <c r="F14" s="82" t="s">
        <v>132</v>
      </c>
      <c r="G14" s="84">
        <f t="shared" si="0"/>
        <v>0</v>
      </c>
      <c r="H14" s="80">
        <f t="shared" si="1"/>
        <v>0</v>
      </c>
      <c r="I14" s="80"/>
      <c r="J14" s="93"/>
      <c r="K14" s="93"/>
      <c r="L14" s="93"/>
      <c r="M14" s="93"/>
      <c r="N14" s="93"/>
      <c r="O14" s="93"/>
      <c r="P14" s="96"/>
    </row>
    <row r="15" spans="1:16" s="44" customFormat="1" ht="27" customHeight="1">
      <c r="A15" s="62" t="s">
        <v>126</v>
      </c>
      <c r="B15" s="81" t="s">
        <v>136</v>
      </c>
      <c r="C15" s="82" t="s">
        <v>137</v>
      </c>
      <c r="D15" s="81" t="s">
        <v>130</v>
      </c>
      <c r="E15" s="81" t="s">
        <v>131</v>
      </c>
      <c r="F15" s="82" t="s">
        <v>132</v>
      </c>
      <c r="G15" s="84">
        <f t="shared" si="0"/>
        <v>0</v>
      </c>
      <c r="H15" s="80">
        <f t="shared" si="1"/>
        <v>0</v>
      </c>
      <c r="I15" s="80"/>
      <c r="J15" s="93"/>
      <c r="K15" s="93"/>
      <c r="L15" s="93"/>
      <c r="M15" s="93">
        <v>0</v>
      </c>
      <c r="N15" s="93"/>
      <c r="O15" s="93"/>
      <c r="P15" s="96"/>
    </row>
    <row r="16" spans="1:16" ht="27" customHeight="1">
      <c r="A16" s="62" t="s">
        <v>126</v>
      </c>
      <c r="B16" s="81" t="s">
        <v>136</v>
      </c>
      <c r="C16" s="82" t="s">
        <v>137</v>
      </c>
      <c r="D16" s="81">
        <v>505</v>
      </c>
      <c r="E16" s="81" t="s">
        <v>128</v>
      </c>
      <c r="F16" s="82" t="s">
        <v>73</v>
      </c>
      <c r="G16" s="83">
        <f t="shared" si="0"/>
        <v>329.85</v>
      </c>
      <c r="H16" s="78">
        <f t="shared" si="1"/>
        <v>329.85</v>
      </c>
      <c r="I16" s="97">
        <v>329.85</v>
      </c>
      <c r="J16" s="98"/>
      <c r="K16" s="98"/>
      <c r="L16" s="98"/>
      <c r="M16" s="98"/>
      <c r="N16" s="98"/>
      <c r="O16" s="98"/>
      <c r="P16" s="98"/>
    </row>
    <row r="17" spans="1:16" ht="27" customHeight="1">
      <c r="A17" s="62" t="s">
        <v>126</v>
      </c>
      <c r="B17" s="81" t="s">
        <v>138</v>
      </c>
      <c r="C17" s="84" t="s">
        <v>139</v>
      </c>
      <c r="D17" s="81">
        <v>505</v>
      </c>
      <c r="E17" s="81" t="s">
        <v>128</v>
      </c>
      <c r="F17" s="82" t="s">
        <v>73</v>
      </c>
      <c r="G17" s="84">
        <f t="shared" si="0"/>
        <v>0</v>
      </c>
      <c r="H17" s="80">
        <f t="shared" si="1"/>
        <v>0</v>
      </c>
      <c r="I17" s="80"/>
      <c r="J17" s="98"/>
      <c r="K17" s="98"/>
      <c r="L17" s="98"/>
      <c r="M17" s="98"/>
      <c r="N17" s="98"/>
      <c r="O17" s="98"/>
      <c r="P17" s="98"/>
    </row>
    <row r="18" spans="1:16" ht="27" customHeight="1">
      <c r="A18" s="62" t="s">
        <v>126</v>
      </c>
      <c r="B18" s="81" t="s">
        <v>140</v>
      </c>
      <c r="C18" s="84" t="s">
        <v>141</v>
      </c>
      <c r="D18" s="81">
        <v>505</v>
      </c>
      <c r="E18" s="81" t="s">
        <v>128</v>
      </c>
      <c r="F18" s="82" t="s">
        <v>73</v>
      </c>
      <c r="G18" s="84">
        <f t="shared" si="0"/>
        <v>0</v>
      </c>
      <c r="H18" s="80">
        <f t="shared" si="1"/>
        <v>0</v>
      </c>
      <c r="I18" s="80"/>
      <c r="J18" s="98"/>
      <c r="K18" s="98"/>
      <c r="L18" s="98"/>
      <c r="M18" s="98"/>
      <c r="N18" s="98"/>
      <c r="O18" s="98"/>
      <c r="P18" s="98"/>
    </row>
    <row r="19" spans="1:16" ht="27" customHeight="1">
      <c r="A19" s="62" t="s">
        <v>126</v>
      </c>
      <c r="B19" s="81" t="s">
        <v>140</v>
      </c>
      <c r="C19" s="84" t="s">
        <v>141</v>
      </c>
      <c r="D19" s="81" t="s">
        <v>130</v>
      </c>
      <c r="E19" s="81" t="s">
        <v>142</v>
      </c>
      <c r="F19" s="84" t="s">
        <v>143</v>
      </c>
      <c r="G19" s="83">
        <f t="shared" si="0"/>
        <v>1112.96</v>
      </c>
      <c r="H19" s="78">
        <f t="shared" si="1"/>
        <v>1112.96</v>
      </c>
      <c r="I19" s="78">
        <v>1112.96</v>
      </c>
      <c r="J19" s="98"/>
      <c r="K19" s="98"/>
      <c r="L19" s="98"/>
      <c r="M19" s="98"/>
      <c r="N19" s="98"/>
      <c r="O19" s="98"/>
      <c r="P19" s="98"/>
    </row>
    <row r="20" spans="1:16" ht="27" customHeight="1">
      <c r="A20" s="62" t="s">
        <v>126</v>
      </c>
      <c r="B20" s="81" t="s">
        <v>144</v>
      </c>
      <c r="C20" s="84" t="s">
        <v>145</v>
      </c>
      <c r="D20" s="81">
        <v>505</v>
      </c>
      <c r="E20" s="81" t="s">
        <v>128</v>
      </c>
      <c r="F20" s="82" t="s">
        <v>73</v>
      </c>
      <c r="G20" s="83">
        <f t="shared" si="0"/>
        <v>0</v>
      </c>
      <c r="H20" s="78">
        <f t="shared" si="1"/>
        <v>0</v>
      </c>
      <c r="I20" s="78"/>
      <c r="J20" s="98"/>
      <c r="K20" s="98"/>
      <c r="L20" s="98"/>
      <c r="M20" s="98"/>
      <c r="N20" s="98"/>
      <c r="O20" s="98"/>
      <c r="P20" s="98"/>
    </row>
    <row r="21" spans="1:16" ht="27" customHeight="1">
      <c r="A21" s="62" t="s">
        <v>126</v>
      </c>
      <c r="B21" s="81" t="s">
        <v>146</v>
      </c>
      <c r="C21" s="84" t="s">
        <v>147</v>
      </c>
      <c r="D21" s="81">
        <v>505</v>
      </c>
      <c r="E21" s="81" t="s">
        <v>128</v>
      </c>
      <c r="F21" s="82" t="s">
        <v>73</v>
      </c>
      <c r="G21" s="83">
        <f t="shared" si="0"/>
        <v>0</v>
      </c>
      <c r="H21" s="78">
        <f t="shared" si="1"/>
        <v>0</v>
      </c>
      <c r="I21" s="97"/>
      <c r="J21" s="98"/>
      <c r="K21" s="98"/>
      <c r="L21" s="98"/>
      <c r="M21" s="98"/>
      <c r="N21" s="98"/>
      <c r="O21" s="98"/>
      <c r="P21" s="98"/>
    </row>
    <row r="22" spans="1:16" ht="27" customHeight="1">
      <c r="A22" s="62" t="s">
        <v>126</v>
      </c>
      <c r="B22" s="81" t="s">
        <v>146</v>
      </c>
      <c r="C22" s="84" t="s">
        <v>147</v>
      </c>
      <c r="D22" s="81" t="s">
        <v>130</v>
      </c>
      <c r="E22" s="81" t="s">
        <v>142</v>
      </c>
      <c r="F22" s="84" t="s">
        <v>143</v>
      </c>
      <c r="G22" s="83">
        <f t="shared" si="0"/>
        <v>324.57000000000005</v>
      </c>
      <c r="H22" s="78">
        <f t="shared" si="1"/>
        <v>324.57000000000005</v>
      </c>
      <c r="I22" s="97">
        <f>314.1+10.47</f>
        <v>324.57000000000005</v>
      </c>
      <c r="J22" s="98"/>
      <c r="K22" s="98"/>
      <c r="L22" s="98"/>
      <c r="M22" s="98"/>
      <c r="N22" s="98"/>
      <c r="O22" s="98"/>
      <c r="P22" s="98"/>
    </row>
    <row r="23" spans="1:16" ht="27" customHeight="1">
      <c r="A23" s="62" t="s">
        <v>126</v>
      </c>
      <c r="B23" s="81" t="s">
        <v>148</v>
      </c>
      <c r="C23" s="82" t="s">
        <v>149</v>
      </c>
      <c r="D23" s="81">
        <v>505</v>
      </c>
      <c r="E23" s="81" t="s">
        <v>128</v>
      </c>
      <c r="F23" s="82" t="s">
        <v>73</v>
      </c>
      <c r="G23" s="83">
        <f t="shared" si="0"/>
        <v>0</v>
      </c>
      <c r="H23" s="78">
        <f t="shared" si="1"/>
        <v>0</v>
      </c>
      <c r="I23" s="78"/>
      <c r="J23" s="98"/>
      <c r="K23" s="98"/>
      <c r="L23" s="98"/>
      <c r="M23" s="98"/>
      <c r="N23" s="98"/>
      <c r="O23" s="98"/>
      <c r="P23" s="98"/>
    </row>
    <row r="24" spans="1:16" ht="27" customHeight="1">
      <c r="A24" s="62" t="s">
        <v>126</v>
      </c>
      <c r="B24" s="81" t="s">
        <v>150</v>
      </c>
      <c r="C24" s="82" t="s">
        <v>151</v>
      </c>
      <c r="D24" s="81">
        <v>505</v>
      </c>
      <c r="E24" s="81" t="s">
        <v>128</v>
      </c>
      <c r="F24" s="82" t="s">
        <v>73</v>
      </c>
      <c r="G24" s="83">
        <f t="shared" si="0"/>
        <v>0</v>
      </c>
      <c r="H24" s="78">
        <f t="shared" si="1"/>
        <v>0</v>
      </c>
      <c r="I24" s="78"/>
      <c r="J24" s="98"/>
      <c r="K24" s="98"/>
      <c r="L24" s="98"/>
      <c r="M24" s="98"/>
      <c r="N24" s="98"/>
      <c r="O24" s="98"/>
      <c r="P24" s="98"/>
    </row>
    <row r="25" spans="1:16" ht="27" customHeight="1">
      <c r="A25" s="62" t="s">
        <v>126</v>
      </c>
      <c r="B25" s="81" t="s">
        <v>150</v>
      </c>
      <c r="C25" s="82" t="s">
        <v>151</v>
      </c>
      <c r="D25" s="81" t="s">
        <v>130</v>
      </c>
      <c r="E25" s="81" t="s">
        <v>142</v>
      </c>
      <c r="F25" s="84" t="s">
        <v>143</v>
      </c>
      <c r="G25" s="83">
        <f t="shared" si="0"/>
        <v>0</v>
      </c>
      <c r="H25" s="78">
        <f t="shared" si="1"/>
        <v>0</v>
      </c>
      <c r="I25" s="78"/>
      <c r="J25" s="98"/>
      <c r="K25" s="98"/>
      <c r="L25" s="98"/>
      <c r="M25" s="98"/>
      <c r="N25" s="98"/>
      <c r="O25" s="98"/>
      <c r="P25" s="98"/>
    </row>
    <row r="26" spans="1:16" ht="27" customHeight="1">
      <c r="A26" s="62" t="s">
        <v>126</v>
      </c>
      <c r="B26" s="81" t="s">
        <v>152</v>
      </c>
      <c r="C26" s="82" t="s">
        <v>153</v>
      </c>
      <c r="D26" s="81" t="s">
        <v>130</v>
      </c>
      <c r="E26" s="81" t="s">
        <v>154</v>
      </c>
      <c r="F26" s="82" t="s">
        <v>153</v>
      </c>
      <c r="G26" s="83">
        <f t="shared" si="0"/>
        <v>474.99</v>
      </c>
      <c r="H26" s="78">
        <f t="shared" si="1"/>
        <v>474.99</v>
      </c>
      <c r="I26" s="78">
        <v>474.99</v>
      </c>
      <c r="J26" s="98"/>
      <c r="K26" s="98"/>
      <c r="L26" s="98"/>
      <c r="M26" s="98"/>
      <c r="N26" s="98"/>
      <c r="O26" s="98"/>
      <c r="P26" s="98"/>
    </row>
    <row r="27" spans="1:16" ht="27" customHeight="1">
      <c r="A27" s="62" t="s">
        <v>126</v>
      </c>
      <c r="B27" s="81" t="s">
        <v>152</v>
      </c>
      <c r="C27" s="82" t="s">
        <v>153</v>
      </c>
      <c r="D27" s="81">
        <v>505</v>
      </c>
      <c r="E27" s="81" t="s">
        <v>128</v>
      </c>
      <c r="F27" s="82" t="s">
        <v>73</v>
      </c>
      <c r="G27" s="84">
        <f t="shared" si="0"/>
        <v>0</v>
      </c>
      <c r="H27" s="80">
        <f t="shared" si="1"/>
        <v>0</v>
      </c>
      <c r="I27" s="80"/>
      <c r="J27" s="98"/>
      <c r="K27" s="98"/>
      <c r="L27" s="98"/>
      <c r="M27" s="98"/>
      <c r="N27" s="98"/>
      <c r="O27" s="98"/>
      <c r="P27" s="98"/>
    </row>
    <row r="28" spans="1:16" ht="27" customHeight="1">
      <c r="A28" s="62" t="s">
        <v>126</v>
      </c>
      <c r="B28" s="81" t="s">
        <v>155</v>
      </c>
      <c r="C28" s="82" t="s">
        <v>156</v>
      </c>
      <c r="D28" s="81">
        <v>505</v>
      </c>
      <c r="E28" s="81" t="s">
        <v>128</v>
      </c>
      <c r="F28" s="82" t="s">
        <v>73</v>
      </c>
      <c r="G28" s="84">
        <f t="shared" si="0"/>
        <v>0</v>
      </c>
      <c r="H28" s="80">
        <f t="shared" si="1"/>
        <v>0</v>
      </c>
      <c r="I28" s="80"/>
      <c r="J28" s="98"/>
      <c r="K28" s="98"/>
      <c r="L28" s="98"/>
      <c r="M28" s="98"/>
      <c r="N28" s="98"/>
      <c r="O28" s="98"/>
      <c r="P28" s="98"/>
    </row>
    <row r="29" spans="1:16" ht="27" customHeight="1">
      <c r="A29" s="62"/>
      <c r="B29" s="81" t="s">
        <v>155</v>
      </c>
      <c r="C29" s="82" t="s">
        <v>156</v>
      </c>
      <c r="D29" s="81" t="s">
        <v>130</v>
      </c>
      <c r="E29" s="81" t="s">
        <v>157</v>
      </c>
      <c r="F29" s="82" t="s">
        <v>156</v>
      </c>
      <c r="G29" s="84">
        <f t="shared" si="0"/>
        <v>0</v>
      </c>
      <c r="H29" s="80">
        <f t="shared" si="1"/>
        <v>0</v>
      </c>
      <c r="I29" s="80"/>
      <c r="J29" s="98"/>
      <c r="K29" s="98"/>
      <c r="L29" s="98"/>
      <c r="M29" s="98"/>
      <c r="N29" s="98"/>
      <c r="O29" s="98"/>
      <c r="P29" s="98"/>
    </row>
    <row r="30" spans="1:16" ht="27" customHeight="1">
      <c r="A30" s="77" t="s">
        <v>158</v>
      </c>
      <c r="B30" s="77"/>
      <c r="C30" s="76" t="s">
        <v>159</v>
      </c>
      <c r="D30" s="77"/>
      <c r="E30" s="77"/>
      <c r="F30" s="76"/>
      <c r="G30" s="83">
        <f t="shared" si="0"/>
        <v>0</v>
      </c>
      <c r="H30" s="78">
        <f t="shared" si="1"/>
        <v>0</v>
      </c>
      <c r="I30" s="78"/>
      <c r="J30" s="98"/>
      <c r="K30" s="98"/>
      <c r="L30" s="98"/>
      <c r="M30" s="98"/>
      <c r="N30" s="98"/>
      <c r="O30" s="98"/>
      <c r="P30" s="98"/>
    </row>
    <row r="31" spans="1:16" ht="27" customHeight="1">
      <c r="A31" s="62" t="s">
        <v>158</v>
      </c>
      <c r="B31" s="81" t="s">
        <v>160</v>
      </c>
      <c r="C31" s="82" t="s">
        <v>161</v>
      </c>
      <c r="D31" s="81" t="s">
        <v>135</v>
      </c>
      <c r="E31" s="81" t="s">
        <v>162</v>
      </c>
      <c r="F31" s="82" t="s">
        <v>159</v>
      </c>
      <c r="G31" s="84">
        <f t="shared" si="0"/>
        <v>470</v>
      </c>
      <c r="H31" s="80">
        <f t="shared" si="1"/>
        <v>470</v>
      </c>
      <c r="I31" s="80">
        <v>470</v>
      </c>
      <c r="J31" s="98"/>
      <c r="K31" s="98"/>
      <c r="L31" s="98"/>
      <c r="M31" s="98"/>
      <c r="N31" s="98"/>
      <c r="O31" s="98"/>
      <c r="P31" s="98"/>
    </row>
    <row r="32" spans="1:16" ht="27" customHeight="1">
      <c r="A32" s="62" t="s">
        <v>158</v>
      </c>
      <c r="B32" s="81" t="s">
        <v>160</v>
      </c>
      <c r="C32" s="82" t="s">
        <v>161</v>
      </c>
      <c r="D32" s="81" t="s">
        <v>163</v>
      </c>
      <c r="E32" s="81" t="s">
        <v>164</v>
      </c>
      <c r="F32" s="82" t="s">
        <v>165</v>
      </c>
      <c r="G32" s="84">
        <f t="shared" si="0"/>
        <v>0</v>
      </c>
      <c r="H32" s="80">
        <f t="shared" si="1"/>
        <v>0</v>
      </c>
      <c r="I32" s="80"/>
      <c r="J32" s="98"/>
      <c r="K32" s="98"/>
      <c r="L32" s="98"/>
      <c r="M32" s="98"/>
      <c r="N32" s="98"/>
      <c r="O32" s="98"/>
      <c r="P32" s="98"/>
    </row>
    <row r="33" spans="1:16" ht="27" customHeight="1">
      <c r="A33" s="81" t="s">
        <v>166</v>
      </c>
      <c r="B33" s="81" t="s">
        <v>167</v>
      </c>
      <c r="C33" s="82" t="s">
        <v>168</v>
      </c>
      <c r="D33" s="81" t="s">
        <v>135</v>
      </c>
      <c r="E33" s="81" t="s">
        <v>162</v>
      </c>
      <c r="F33" s="82" t="s">
        <v>159</v>
      </c>
      <c r="G33" s="84">
        <f t="shared" si="0"/>
        <v>120</v>
      </c>
      <c r="H33" s="80">
        <f t="shared" si="1"/>
        <v>120</v>
      </c>
      <c r="I33" s="80">
        <v>120</v>
      </c>
      <c r="J33" s="98"/>
      <c r="K33" s="98"/>
      <c r="L33" s="98"/>
      <c r="M33" s="98"/>
      <c r="N33" s="98"/>
      <c r="O33" s="98"/>
      <c r="P33" s="98"/>
    </row>
    <row r="34" spans="1:16" ht="27" customHeight="1">
      <c r="A34" s="81" t="s">
        <v>166</v>
      </c>
      <c r="B34" s="81" t="s">
        <v>167</v>
      </c>
      <c r="C34" s="82" t="s">
        <v>168</v>
      </c>
      <c r="D34" s="81" t="s">
        <v>163</v>
      </c>
      <c r="E34" s="81" t="s">
        <v>164</v>
      </c>
      <c r="F34" s="82" t="s">
        <v>165</v>
      </c>
      <c r="G34" s="84">
        <f t="shared" si="0"/>
        <v>0</v>
      </c>
      <c r="H34" s="80">
        <f t="shared" si="1"/>
        <v>0</v>
      </c>
      <c r="I34" s="80"/>
      <c r="J34" s="98"/>
      <c r="K34" s="98"/>
      <c r="L34" s="98"/>
      <c r="M34" s="98"/>
      <c r="N34" s="98"/>
      <c r="O34" s="98"/>
      <c r="P34" s="98"/>
    </row>
    <row r="35" spans="1:16" ht="27" customHeight="1">
      <c r="A35" s="81" t="s">
        <v>166</v>
      </c>
      <c r="B35" s="81" t="s">
        <v>169</v>
      </c>
      <c r="C35" s="82" t="s">
        <v>170</v>
      </c>
      <c r="D35" s="81" t="s">
        <v>135</v>
      </c>
      <c r="E35" s="81" t="s">
        <v>162</v>
      </c>
      <c r="F35" s="82" t="s">
        <v>159</v>
      </c>
      <c r="G35" s="84">
        <f t="shared" si="0"/>
        <v>0</v>
      </c>
      <c r="H35" s="80">
        <f t="shared" si="1"/>
        <v>0</v>
      </c>
      <c r="I35" s="80"/>
      <c r="J35" s="98"/>
      <c r="K35" s="98"/>
      <c r="L35" s="98"/>
      <c r="M35" s="98"/>
      <c r="N35" s="98"/>
      <c r="O35" s="98"/>
      <c r="P35" s="98"/>
    </row>
    <row r="36" spans="1:16" ht="27" customHeight="1">
      <c r="A36" s="81" t="s">
        <v>166</v>
      </c>
      <c r="B36" s="81" t="s">
        <v>171</v>
      </c>
      <c r="C36" s="82" t="s">
        <v>172</v>
      </c>
      <c r="D36" s="81" t="s">
        <v>135</v>
      </c>
      <c r="E36" s="81" t="s">
        <v>162</v>
      </c>
      <c r="F36" s="82" t="s">
        <v>159</v>
      </c>
      <c r="G36" s="84">
        <f t="shared" si="0"/>
        <v>20</v>
      </c>
      <c r="H36" s="80">
        <f t="shared" si="1"/>
        <v>20</v>
      </c>
      <c r="I36" s="80">
        <v>20</v>
      </c>
      <c r="J36" s="98"/>
      <c r="K36" s="98"/>
      <c r="L36" s="98"/>
      <c r="M36" s="98"/>
      <c r="N36" s="98"/>
      <c r="O36" s="98"/>
      <c r="P36" s="98"/>
    </row>
    <row r="37" spans="1:16" ht="27" customHeight="1">
      <c r="A37" s="81" t="s">
        <v>166</v>
      </c>
      <c r="B37" s="81" t="s">
        <v>173</v>
      </c>
      <c r="C37" s="82" t="s">
        <v>174</v>
      </c>
      <c r="D37" s="81" t="s">
        <v>135</v>
      </c>
      <c r="E37" s="81" t="s">
        <v>162</v>
      </c>
      <c r="F37" s="82" t="s">
        <v>159</v>
      </c>
      <c r="G37" s="84">
        <f t="shared" si="0"/>
        <v>9</v>
      </c>
      <c r="H37" s="80">
        <f t="shared" si="1"/>
        <v>9</v>
      </c>
      <c r="I37" s="80">
        <v>9</v>
      </c>
      <c r="J37" s="98"/>
      <c r="K37" s="98"/>
      <c r="L37" s="98"/>
      <c r="M37" s="98"/>
      <c r="N37" s="98"/>
      <c r="O37" s="98"/>
      <c r="P37" s="98"/>
    </row>
    <row r="38" spans="1:16" ht="27" customHeight="1">
      <c r="A38" s="81" t="s">
        <v>166</v>
      </c>
      <c r="B38" s="81" t="s">
        <v>173</v>
      </c>
      <c r="C38" s="82" t="s">
        <v>174</v>
      </c>
      <c r="D38" s="81" t="s">
        <v>163</v>
      </c>
      <c r="E38" s="81" t="s">
        <v>164</v>
      </c>
      <c r="F38" s="82" t="s">
        <v>165</v>
      </c>
      <c r="G38" s="84">
        <f t="shared" si="0"/>
        <v>0</v>
      </c>
      <c r="H38" s="80">
        <f t="shared" si="1"/>
        <v>0</v>
      </c>
      <c r="I38" s="80"/>
      <c r="J38" s="98"/>
      <c r="K38" s="98"/>
      <c r="L38" s="98"/>
      <c r="M38" s="98"/>
      <c r="N38" s="98"/>
      <c r="O38" s="98"/>
      <c r="P38" s="98"/>
    </row>
    <row r="39" spans="1:16" ht="27" customHeight="1">
      <c r="A39" s="81" t="s">
        <v>166</v>
      </c>
      <c r="B39" s="81" t="s">
        <v>175</v>
      </c>
      <c r="C39" s="82" t="s">
        <v>176</v>
      </c>
      <c r="D39" s="81" t="s">
        <v>135</v>
      </c>
      <c r="E39" s="81" t="s">
        <v>162</v>
      </c>
      <c r="F39" s="82" t="s">
        <v>159</v>
      </c>
      <c r="G39" s="84">
        <f t="shared" si="0"/>
        <v>380</v>
      </c>
      <c r="H39" s="80">
        <f t="shared" si="1"/>
        <v>380</v>
      </c>
      <c r="I39" s="80">
        <v>380</v>
      </c>
      <c r="J39" s="98"/>
      <c r="K39" s="98"/>
      <c r="L39" s="98"/>
      <c r="M39" s="98"/>
      <c r="N39" s="98"/>
      <c r="O39" s="98"/>
      <c r="P39" s="98"/>
    </row>
    <row r="40" spans="1:16" ht="27" customHeight="1">
      <c r="A40" s="81" t="s">
        <v>166</v>
      </c>
      <c r="B40" s="81" t="s">
        <v>175</v>
      </c>
      <c r="C40" s="82" t="s">
        <v>176</v>
      </c>
      <c r="D40" s="81" t="s">
        <v>163</v>
      </c>
      <c r="E40" s="81" t="s">
        <v>164</v>
      </c>
      <c r="F40" s="82" t="s">
        <v>165</v>
      </c>
      <c r="G40" s="84">
        <f t="shared" si="0"/>
        <v>0</v>
      </c>
      <c r="H40" s="80">
        <f t="shared" si="1"/>
        <v>0</v>
      </c>
      <c r="I40" s="80"/>
      <c r="J40" s="98"/>
      <c r="K40" s="98"/>
      <c r="L40" s="98"/>
      <c r="M40" s="98"/>
      <c r="N40" s="98"/>
      <c r="O40" s="98"/>
      <c r="P40" s="98"/>
    </row>
    <row r="41" spans="1:16" ht="27" customHeight="1">
      <c r="A41" s="81" t="s">
        <v>166</v>
      </c>
      <c r="B41" s="81" t="s">
        <v>177</v>
      </c>
      <c r="C41" s="82" t="s">
        <v>178</v>
      </c>
      <c r="D41" s="81" t="s">
        <v>135</v>
      </c>
      <c r="E41" s="81" t="s">
        <v>162</v>
      </c>
      <c r="F41" s="82" t="s">
        <v>159</v>
      </c>
      <c r="G41" s="84">
        <f t="shared" si="0"/>
        <v>190</v>
      </c>
      <c r="H41" s="80">
        <f t="shared" si="1"/>
        <v>190</v>
      </c>
      <c r="I41" s="80">
        <v>190</v>
      </c>
      <c r="J41" s="98"/>
      <c r="K41" s="98"/>
      <c r="L41" s="98"/>
      <c r="M41" s="98"/>
      <c r="N41" s="98"/>
      <c r="O41" s="98"/>
      <c r="P41" s="98"/>
    </row>
    <row r="42" spans="1:16" ht="27" customHeight="1">
      <c r="A42" s="81" t="s">
        <v>166</v>
      </c>
      <c r="B42" s="81" t="s">
        <v>177</v>
      </c>
      <c r="C42" s="82" t="s">
        <v>178</v>
      </c>
      <c r="D42" s="81" t="s">
        <v>163</v>
      </c>
      <c r="E42" s="81" t="s">
        <v>164</v>
      </c>
      <c r="F42" s="82" t="s">
        <v>165</v>
      </c>
      <c r="G42" s="84">
        <f t="shared" si="0"/>
        <v>0</v>
      </c>
      <c r="H42" s="80">
        <f t="shared" si="1"/>
        <v>0</v>
      </c>
      <c r="I42" s="80"/>
      <c r="J42" s="98"/>
      <c r="K42" s="98"/>
      <c r="L42" s="98"/>
      <c r="M42" s="98"/>
      <c r="N42" s="98"/>
      <c r="O42" s="98"/>
      <c r="P42" s="98"/>
    </row>
    <row r="43" spans="1:16" ht="27" customHeight="1">
      <c r="A43" s="81" t="s">
        <v>166</v>
      </c>
      <c r="B43" s="81" t="s">
        <v>179</v>
      </c>
      <c r="C43" s="82" t="s">
        <v>180</v>
      </c>
      <c r="D43" s="81" t="s">
        <v>135</v>
      </c>
      <c r="E43" s="81" t="s">
        <v>162</v>
      </c>
      <c r="F43" s="82" t="s">
        <v>159</v>
      </c>
      <c r="G43" s="84">
        <f t="shared" si="0"/>
        <v>23</v>
      </c>
      <c r="H43" s="80">
        <f t="shared" si="1"/>
        <v>23</v>
      </c>
      <c r="I43" s="80">
        <v>23</v>
      </c>
      <c r="J43" s="98"/>
      <c r="K43" s="98"/>
      <c r="L43" s="98"/>
      <c r="M43" s="98"/>
      <c r="N43" s="98"/>
      <c r="O43" s="98"/>
      <c r="P43" s="98"/>
    </row>
    <row r="44" spans="1:16" ht="27" customHeight="1">
      <c r="A44" s="81" t="s">
        <v>166</v>
      </c>
      <c r="B44" s="81" t="s">
        <v>179</v>
      </c>
      <c r="C44" s="82" t="s">
        <v>180</v>
      </c>
      <c r="D44" s="81" t="s">
        <v>163</v>
      </c>
      <c r="E44" s="81" t="s">
        <v>164</v>
      </c>
      <c r="F44" s="82" t="s">
        <v>165</v>
      </c>
      <c r="G44" s="84">
        <f t="shared" si="0"/>
        <v>0</v>
      </c>
      <c r="H44" s="80">
        <f t="shared" si="1"/>
        <v>0</v>
      </c>
      <c r="I44" s="80"/>
      <c r="J44" s="98"/>
      <c r="K44" s="98"/>
      <c r="L44" s="98"/>
      <c r="M44" s="98"/>
      <c r="N44" s="98"/>
      <c r="O44" s="98"/>
      <c r="P44" s="98"/>
    </row>
    <row r="45" spans="1:16" ht="27" customHeight="1">
      <c r="A45" s="81" t="s">
        <v>166</v>
      </c>
      <c r="B45" s="81" t="s">
        <v>181</v>
      </c>
      <c r="C45" s="82" t="s">
        <v>182</v>
      </c>
      <c r="D45" s="81" t="s">
        <v>135</v>
      </c>
      <c r="E45" s="81" t="s">
        <v>162</v>
      </c>
      <c r="F45" s="82" t="s">
        <v>159</v>
      </c>
      <c r="G45" s="84">
        <f t="shared" si="0"/>
        <v>50</v>
      </c>
      <c r="H45" s="80">
        <f t="shared" si="1"/>
        <v>50</v>
      </c>
      <c r="I45" s="80">
        <v>50</v>
      </c>
      <c r="J45" s="98"/>
      <c r="K45" s="98"/>
      <c r="L45" s="98"/>
      <c r="M45" s="98"/>
      <c r="N45" s="98"/>
      <c r="O45" s="98"/>
      <c r="P45" s="98"/>
    </row>
    <row r="46" spans="1:16" ht="27" customHeight="1">
      <c r="A46" s="81" t="s">
        <v>166</v>
      </c>
      <c r="B46" s="81" t="s">
        <v>181</v>
      </c>
      <c r="C46" s="82" t="s">
        <v>182</v>
      </c>
      <c r="D46" s="81" t="s">
        <v>163</v>
      </c>
      <c r="E46" s="81" t="s">
        <v>164</v>
      </c>
      <c r="F46" s="82" t="s">
        <v>165</v>
      </c>
      <c r="G46" s="84">
        <f t="shared" si="0"/>
        <v>0</v>
      </c>
      <c r="H46" s="80">
        <f t="shared" si="1"/>
        <v>0</v>
      </c>
      <c r="I46" s="80"/>
      <c r="J46" s="98"/>
      <c r="K46" s="98"/>
      <c r="L46" s="98"/>
      <c r="M46" s="98"/>
      <c r="N46" s="98"/>
      <c r="O46" s="98"/>
      <c r="P46" s="98"/>
    </row>
    <row r="47" spans="1:16" ht="27" customHeight="1">
      <c r="A47" s="81" t="s">
        <v>166</v>
      </c>
      <c r="B47" s="81" t="s">
        <v>183</v>
      </c>
      <c r="C47" s="82" t="s">
        <v>184</v>
      </c>
      <c r="D47" s="81" t="s">
        <v>135</v>
      </c>
      <c r="E47" s="81" t="s">
        <v>162</v>
      </c>
      <c r="F47" s="82" t="s">
        <v>159</v>
      </c>
      <c r="G47" s="84">
        <f t="shared" si="0"/>
        <v>245</v>
      </c>
      <c r="H47" s="80">
        <f t="shared" si="1"/>
        <v>245</v>
      </c>
      <c r="I47" s="80">
        <v>245</v>
      </c>
      <c r="J47" s="98"/>
      <c r="K47" s="98"/>
      <c r="L47" s="98"/>
      <c r="M47" s="98"/>
      <c r="N47" s="98"/>
      <c r="O47" s="98"/>
      <c r="P47" s="98"/>
    </row>
    <row r="48" spans="1:16" ht="27" customHeight="1">
      <c r="A48" s="81" t="s">
        <v>166</v>
      </c>
      <c r="B48" s="81" t="s">
        <v>183</v>
      </c>
      <c r="C48" s="82" t="s">
        <v>184</v>
      </c>
      <c r="D48" s="81" t="s">
        <v>163</v>
      </c>
      <c r="E48" s="81" t="s">
        <v>164</v>
      </c>
      <c r="F48" s="82" t="s">
        <v>165</v>
      </c>
      <c r="G48" s="84">
        <f t="shared" si="0"/>
        <v>0</v>
      </c>
      <c r="H48" s="80">
        <f t="shared" si="1"/>
        <v>0</v>
      </c>
      <c r="I48" s="80"/>
      <c r="J48" s="98"/>
      <c r="K48" s="98"/>
      <c r="L48" s="98"/>
      <c r="M48" s="98"/>
      <c r="N48" s="98"/>
      <c r="O48" s="98"/>
      <c r="P48" s="98"/>
    </row>
    <row r="49" spans="1:16" ht="27" customHeight="1">
      <c r="A49" s="81" t="s">
        <v>158</v>
      </c>
      <c r="B49" s="81" t="s">
        <v>185</v>
      </c>
      <c r="C49" s="82" t="s">
        <v>186</v>
      </c>
      <c r="D49" s="81" t="s">
        <v>163</v>
      </c>
      <c r="E49" s="81" t="s">
        <v>187</v>
      </c>
      <c r="F49" s="82" t="s">
        <v>186</v>
      </c>
      <c r="G49" s="84">
        <f t="shared" si="0"/>
        <v>0</v>
      </c>
      <c r="H49" s="80">
        <f t="shared" si="1"/>
        <v>0</v>
      </c>
      <c r="I49" s="80"/>
      <c r="J49" s="98"/>
      <c r="K49" s="98"/>
      <c r="L49" s="98"/>
      <c r="M49" s="98"/>
      <c r="N49" s="98"/>
      <c r="O49" s="98"/>
      <c r="P49" s="98"/>
    </row>
    <row r="50" spans="1:16" ht="27" customHeight="1">
      <c r="A50" s="81" t="s">
        <v>158</v>
      </c>
      <c r="B50" s="81" t="s">
        <v>185</v>
      </c>
      <c r="C50" s="82" t="s">
        <v>186</v>
      </c>
      <c r="D50" s="81" t="s">
        <v>135</v>
      </c>
      <c r="E50" s="81" t="s">
        <v>162</v>
      </c>
      <c r="F50" s="82" t="s">
        <v>159</v>
      </c>
      <c r="G50" s="84">
        <f t="shared" si="0"/>
        <v>0</v>
      </c>
      <c r="H50" s="80">
        <f t="shared" si="1"/>
        <v>0</v>
      </c>
      <c r="I50" s="80"/>
      <c r="J50" s="98"/>
      <c r="K50" s="98"/>
      <c r="L50" s="98"/>
      <c r="M50" s="98"/>
      <c r="N50" s="98"/>
      <c r="O50" s="98"/>
      <c r="P50" s="98"/>
    </row>
    <row r="51" spans="1:16" ht="27" customHeight="1">
      <c r="A51" s="81" t="s">
        <v>166</v>
      </c>
      <c r="B51" s="81" t="s">
        <v>188</v>
      </c>
      <c r="C51" s="82" t="s">
        <v>189</v>
      </c>
      <c r="D51" s="81" t="s">
        <v>163</v>
      </c>
      <c r="E51" s="81" t="s">
        <v>190</v>
      </c>
      <c r="F51" s="82" t="s">
        <v>191</v>
      </c>
      <c r="G51" s="84">
        <f t="shared" si="0"/>
        <v>0</v>
      </c>
      <c r="H51" s="80">
        <f t="shared" si="1"/>
        <v>0</v>
      </c>
      <c r="I51" s="80"/>
      <c r="J51" s="98"/>
      <c r="K51" s="98"/>
      <c r="L51" s="98"/>
      <c r="M51" s="98"/>
      <c r="N51" s="98"/>
      <c r="O51" s="98"/>
      <c r="P51" s="98"/>
    </row>
    <row r="52" spans="1:16" ht="27" customHeight="1">
      <c r="A52" s="81" t="s">
        <v>166</v>
      </c>
      <c r="B52" s="81" t="s">
        <v>188</v>
      </c>
      <c r="C52" s="82" t="s">
        <v>189</v>
      </c>
      <c r="D52" s="81" t="s">
        <v>135</v>
      </c>
      <c r="E52" s="81" t="s">
        <v>162</v>
      </c>
      <c r="F52" s="82" t="s">
        <v>159</v>
      </c>
      <c r="G52" s="84">
        <f t="shared" si="0"/>
        <v>150</v>
      </c>
      <c r="H52" s="80">
        <f t="shared" si="1"/>
        <v>150</v>
      </c>
      <c r="I52" s="80">
        <v>150</v>
      </c>
      <c r="J52" s="98"/>
      <c r="K52" s="98"/>
      <c r="L52" s="98"/>
      <c r="M52" s="98"/>
      <c r="N52" s="98"/>
      <c r="O52" s="98"/>
      <c r="P52" s="98"/>
    </row>
    <row r="53" spans="1:16" ht="27" customHeight="1">
      <c r="A53" s="81" t="s">
        <v>166</v>
      </c>
      <c r="B53" s="81" t="s">
        <v>192</v>
      </c>
      <c r="C53" s="82" t="s">
        <v>193</v>
      </c>
      <c r="D53" s="81" t="s">
        <v>135</v>
      </c>
      <c r="E53" s="81" t="s">
        <v>162</v>
      </c>
      <c r="F53" s="82" t="s">
        <v>159</v>
      </c>
      <c r="G53" s="84">
        <f t="shared" si="0"/>
        <v>0</v>
      </c>
      <c r="H53" s="80">
        <f t="shared" si="1"/>
        <v>0</v>
      </c>
      <c r="I53" s="80"/>
      <c r="J53" s="98"/>
      <c r="K53" s="98"/>
      <c r="L53" s="98"/>
      <c r="M53" s="98"/>
      <c r="N53" s="98"/>
      <c r="O53" s="98"/>
      <c r="P53" s="98"/>
    </row>
    <row r="54" spans="1:16" ht="27" customHeight="1">
      <c r="A54" s="81" t="s">
        <v>166</v>
      </c>
      <c r="B54" s="81" t="s">
        <v>194</v>
      </c>
      <c r="C54" s="82" t="s">
        <v>195</v>
      </c>
      <c r="D54" s="81" t="s">
        <v>135</v>
      </c>
      <c r="E54" s="81" t="s">
        <v>162</v>
      </c>
      <c r="F54" s="82" t="s">
        <v>159</v>
      </c>
      <c r="G54" s="84">
        <f t="shared" si="0"/>
        <v>0</v>
      </c>
      <c r="H54" s="80">
        <f t="shared" si="1"/>
        <v>0</v>
      </c>
      <c r="I54" s="80"/>
      <c r="J54" s="98"/>
      <c r="K54" s="98"/>
      <c r="L54" s="98"/>
      <c r="M54" s="98"/>
      <c r="N54" s="98"/>
      <c r="O54" s="98"/>
      <c r="P54" s="98"/>
    </row>
    <row r="55" spans="1:16" ht="27" customHeight="1">
      <c r="A55" s="81" t="s">
        <v>166</v>
      </c>
      <c r="B55" s="81" t="s">
        <v>194</v>
      </c>
      <c r="C55" s="82" t="s">
        <v>195</v>
      </c>
      <c r="D55" s="81" t="s">
        <v>163</v>
      </c>
      <c r="E55" s="81" t="s">
        <v>164</v>
      </c>
      <c r="F55" s="82" t="s">
        <v>165</v>
      </c>
      <c r="G55" s="84">
        <f t="shared" si="0"/>
        <v>0</v>
      </c>
      <c r="H55" s="80">
        <f t="shared" si="1"/>
        <v>0</v>
      </c>
      <c r="I55" s="80"/>
      <c r="J55" s="98"/>
      <c r="K55" s="98"/>
      <c r="L55" s="98"/>
      <c r="M55" s="98"/>
      <c r="N55" s="98"/>
      <c r="O55" s="98"/>
      <c r="P55" s="98"/>
    </row>
    <row r="56" spans="1:16" ht="27" customHeight="1">
      <c r="A56" s="81" t="s">
        <v>166</v>
      </c>
      <c r="B56" s="81" t="s">
        <v>196</v>
      </c>
      <c r="C56" s="82" t="s">
        <v>197</v>
      </c>
      <c r="D56" s="81" t="s">
        <v>135</v>
      </c>
      <c r="E56" s="81" t="s">
        <v>162</v>
      </c>
      <c r="F56" s="82" t="s">
        <v>159</v>
      </c>
      <c r="G56" s="84">
        <f t="shared" si="0"/>
        <v>30</v>
      </c>
      <c r="H56" s="80">
        <f t="shared" si="1"/>
        <v>30</v>
      </c>
      <c r="I56" s="80">
        <v>30</v>
      </c>
      <c r="J56" s="98"/>
      <c r="K56" s="98"/>
      <c r="L56" s="98"/>
      <c r="M56" s="98"/>
      <c r="N56" s="98"/>
      <c r="O56" s="98"/>
      <c r="P56" s="98"/>
    </row>
    <row r="57" spans="1:16" ht="27" customHeight="1">
      <c r="A57" s="81" t="s">
        <v>166</v>
      </c>
      <c r="B57" s="81" t="s">
        <v>196</v>
      </c>
      <c r="C57" s="82" t="s">
        <v>197</v>
      </c>
      <c r="D57" s="81" t="s">
        <v>163</v>
      </c>
      <c r="E57" s="81" t="s">
        <v>164</v>
      </c>
      <c r="F57" s="82" t="s">
        <v>165</v>
      </c>
      <c r="G57" s="84">
        <f t="shared" si="0"/>
        <v>0</v>
      </c>
      <c r="H57" s="80">
        <f t="shared" si="1"/>
        <v>0</v>
      </c>
      <c r="I57" s="80"/>
      <c r="J57" s="98"/>
      <c r="K57" s="98"/>
      <c r="L57" s="98"/>
      <c r="M57" s="98"/>
      <c r="N57" s="98"/>
      <c r="O57" s="98"/>
      <c r="P57" s="98"/>
    </row>
    <row r="58" spans="1:16" ht="27" customHeight="1">
      <c r="A58" s="81" t="s">
        <v>166</v>
      </c>
      <c r="B58" s="81" t="s">
        <v>198</v>
      </c>
      <c r="C58" s="82" t="s">
        <v>199</v>
      </c>
      <c r="D58" s="81" t="s">
        <v>135</v>
      </c>
      <c r="E58" s="81" t="s">
        <v>162</v>
      </c>
      <c r="F58" s="82" t="s">
        <v>159</v>
      </c>
      <c r="G58" s="84">
        <f t="shared" si="0"/>
        <v>14.5</v>
      </c>
      <c r="H58" s="80">
        <f t="shared" si="1"/>
        <v>14.5</v>
      </c>
      <c r="I58" s="80">
        <v>14.5</v>
      </c>
      <c r="J58" s="98"/>
      <c r="K58" s="98"/>
      <c r="L58" s="98"/>
      <c r="M58" s="98"/>
      <c r="N58" s="98"/>
      <c r="O58" s="98"/>
      <c r="P58" s="98"/>
    </row>
    <row r="59" spans="1:16" ht="27" customHeight="1">
      <c r="A59" s="81" t="s">
        <v>166</v>
      </c>
      <c r="B59" s="81" t="s">
        <v>198</v>
      </c>
      <c r="C59" s="82" t="s">
        <v>199</v>
      </c>
      <c r="D59" s="81" t="s">
        <v>163</v>
      </c>
      <c r="E59" s="81" t="s">
        <v>164</v>
      </c>
      <c r="F59" s="82" t="s">
        <v>165</v>
      </c>
      <c r="G59" s="84">
        <f t="shared" si="0"/>
        <v>0</v>
      </c>
      <c r="H59" s="80">
        <f t="shared" si="1"/>
        <v>0</v>
      </c>
      <c r="I59" s="80"/>
      <c r="J59" s="98"/>
      <c r="K59" s="98"/>
      <c r="L59" s="98"/>
      <c r="M59" s="98"/>
      <c r="N59" s="98"/>
      <c r="O59" s="98"/>
      <c r="P59" s="98"/>
    </row>
    <row r="60" spans="1:16" ht="27" customHeight="1">
      <c r="A60" s="81" t="s">
        <v>166</v>
      </c>
      <c r="B60" s="81" t="s">
        <v>200</v>
      </c>
      <c r="C60" s="82" t="s">
        <v>201</v>
      </c>
      <c r="D60" s="81" t="s">
        <v>135</v>
      </c>
      <c r="E60" s="81" t="s">
        <v>162</v>
      </c>
      <c r="F60" s="82" t="s">
        <v>159</v>
      </c>
      <c r="G60" s="84">
        <f t="shared" si="0"/>
        <v>150</v>
      </c>
      <c r="H60" s="80">
        <f t="shared" si="1"/>
        <v>150</v>
      </c>
      <c r="I60" s="80">
        <v>150</v>
      </c>
      <c r="J60" s="98"/>
      <c r="K60" s="98"/>
      <c r="L60" s="98"/>
      <c r="M60" s="98"/>
      <c r="N60" s="98"/>
      <c r="O60" s="98"/>
      <c r="P60" s="98"/>
    </row>
    <row r="61" spans="1:16" ht="27" customHeight="1">
      <c r="A61" s="81" t="s">
        <v>166</v>
      </c>
      <c r="B61" s="81" t="s">
        <v>200</v>
      </c>
      <c r="C61" s="82" t="s">
        <v>201</v>
      </c>
      <c r="D61" s="81" t="s">
        <v>163</v>
      </c>
      <c r="E61" s="81" t="s">
        <v>164</v>
      </c>
      <c r="F61" s="82" t="s">
        <v>165</v>
      </c>
      <c r="G61" s="84">
        <f t="shared" si="0"/>
        <v>0</v>
      </c>
      <c r="H61" s="80">
        <f t="shared" si="1"/>
        <v>0</v>
      </c>
      <c r="I61" s="80"/>
      <c r="J61" s="98"/>
      <c r="K61" s="98"/>
      <c r="L61" s="98"/>
      <c r="M61" s="98"/>
      <c r="N61" s="98"/>
      <c r="O61" s="98"/>
      <c r="P61" s="98"/>
    </row>
    <row r="62" spans="1:16" ht="27" customHeight="1">
      <c r="A62" s="81" t="s">
        <v>166</v>
      </c>
      <c r="B62" s="81" t="s">
        <v>202</v>
      </c>
      <c r="C62" s="82" t="s">
        <v>203</v>
      </c>
      <c r="D62" s="81" t="s">
        <v>135</v>
      </c>
      <c r="E62" s="81" t="s">
        <v>162</v>
      </c>
      <c r="F62" s="82" t="s">
        <v>159</v>
      </c>
      <c r="G62" s="84">
        <f t="shared" si="0"/>
        <v>0</v>
      </c>
      <c r="H62" s="80">
        <f t="shared" si="1"/>
        <v>0</v>
      </c>
      <c r="I62" s="80"/>
      <c r="J62" s="98"/>
      <c r="K62" s="98"/>
      <c r="L62" s="98"/>
      <c r="M62" s="98"/>
      <c r="N62" s="98"/>
      <c r="O62" s="98"/>
      <c r="P62" s="98"/>
    </row>
    <row r="63" spans="1:16" ht="27" customHeight="1">
      <c r="A63" s="81" t="s">
        <v>166</v>
      </c>
      <c r="B63" s="81" t="s">
        <v>204</v>
      </c>
      <c r="C63" s="82" t="s">
        <v>205</v>
      </c>
      <c r="D63" s="81" t="s">
        <v>135</v>
      </c>
      <c r="E63" s="81" t="s">
        <v>162</v>
      </c>
      <c r="F63" s="82" t="s">
        <v>159</v>
      </c>
      <c r="G63" s="84">
        <f t="shared" si="0"/>
        <v>110.7</v>
      </c>
      <c r="H63" s="80">
        <f t="shared" si="1"/>
        <v>110.7</v>
      </c>
      <c r="I63" s="80">
        <f>110+0.7</f>
        <v>110.7</v>
      </c>
      <c r="J63" s="98"/>
      <c r="K63" s="98"/>
      <c r="L63" s="98"/>
      <c r="M63" s="98"/>
      <c r="N63" s="98"/>
      <c r="O63" s="98"/>
      <c r="P63" s="98"/>
    </row>
    <row r="64" spans="1:16" ht="27" customHeight="1">
      <c r="A64" s="81" t="s">
        <v>166</v>
      </c>
      <c r="B64" s="81" t="s">
        <v>204</v>
      </c>
      <c r="C64" s="82" t="s">
        <v>205</v>
      </c>
      <c r="D64" s="81" t="s">
        <v>163</v>
      </c>
      <c r="E64" s="81" t="s">
        <v>206</v>
      </c>
      <c r="F64" s="82" t="s">
        <v>207</v>
      </c>
      <c r="G64" s="84">
        <f t="shared" si="0"/>
        <v>0</v>
      </c>
      <c r="H64" s="80">
        <f t="shared" si="1"/>
        <v>0</v>
      </c>
      <c r="I64" s="80"/>
      <c r="J64" s="98"/>
      <c r="K64" s="98"/>
      <c r="L64" s="98"/>
      <c r="M64" s="98"/>
      <c r="N64" s="98"/>
      <c r="O64" s="98"/>
      <c r="P64" s="98"/>
    </row>
    <row r="65" spans="1:16" ht="27" customHeight="1">
      <c r="A65" s="81" t="s">
        <v>166</v>
      </c>
      <c r="B65" s="81" t="s">
        <v>208</v>
      </c>
      <c r="C65" s="82" t="s">
        <v>209</v>
      </c>
      <c r="D65" s="81" t="s">
        <v>135</v>
      </c>
      <c r="E65" s="81" t="s">
        <v>162</v>
      </c>
      <c r="F65" s="82" t="s">
        <v>159</v>
      </c>
      <c r="G65" s="84">
        <f t="shared" si="0"/>
        <v>108</v>
      </c>
      <c r="H65" s="80">
        <f t="shared" si="1"/>
        <v>108</v>
      </c>
      <c r="I65" s="80">
        <v>108</v>
      </c>
      <c r="J65" s="98"/>
      <c r="K65" s="98"/>
      <c r="L65" s="98"/>
      <c r="M65" s="98"/>
      <c r="N65" s="98"/>
      <c r="O65" s="98"/>
      <c r="P65" s="98"/>
    </row>
    <row r="66" spans="1:16" ht="27" customHeight="1">
      <c r="A66" s="81" t="s">
        <v>166</v>
      </c>
      <c r="B66" s="81" t="s">
        <v>208</v>
      </c>
      <c r="C66" s="82" t="s">
        <v>209</v>
      </c>
      <c r="D66" s="81" t="s">
        <v>163</v>
      </c>
      <c r="E66" s="81" t="s">
        <v>206</v>
      </c>
      <c r="F66" s="82" t="s">
        <v>207</v>
      </c>
      <c r="G66" s="84">
        <f t="shared" si="0"/>
        <v>0</v>
      </c>
      <c r="H66" s="80">
        <f t="shared" si="1"/>
        <v>0</v>
      </c>
      <c r="I66" s="80"/>
      <c r="J66" s="98"/>
      <c r="K66" s="98"/>
      <c r="L66" s="98"/>
      <c r="M66" s="98"/>
      <c r="N66" s="98"/>
      <c r="O66" s="98"/>
      <c r="P66" s="98"/>
    </row>
    <row r="67" spans="1:16" ht="27" customHeight="1">
      <c r="A67" s="81" t="s">
        <v>166</v>
      </c>
      <c r="B67" s="81" t="s">
        <v>210</v>
      </c>
      <c r="C67" s="82" t="s">
        <v>211</v>
      </c>
      <c r="D67" s="81" t="s">
        <v>163</v>
      </c>
      <c r="E67" s="81" t="s">
        <v>164</v>
      </c>
      <c r="F67" s="82" t="s">
        <v>165</v>
      </c>
      <c r="G67" s="84">
        <f t="shared" si="0"/>
        <v>0</v>
      </c>
      <c r="H67" s="80">
        <f t="shared" si="1"/>
        <v>0</v>
      </c>
      <c r="I67" s="80"/>
      <c r="J67" s="98"/>
      <c r="K67" s="98"/>
      <c r="L67" s="98"/>
      <c r="M67" s="98"/>
      <c r="N67" s="98"/>
      <c r="O67" s="98"/>
      <c r="P67" s="98"/>
    </row>
    <row r="68" spans="1:16" ht="27" customHeight="1">
      <c r="A68" s="81" t="s">
        <v>166</v>
      </c>
      <c r="B68" s="81" t="s">
        <v>210</v>
      </c>
      <c r="C68" s="82" t="s">
        <v>211</v>
      </c>
      <c r="D68" s="81" t="s">
        <v>135</v>
      </c>
      <c r="E68" s="81" t="s">
        <v>162</v>
      </c>
      <c r="F68" s="82" t="s">
        <v>159</v>
      </c>
      <c r="G68" s="83">
        <f t="shared" si="0"/>
        <v>31.67</v>
      </c>
      <c r="H68" s="78">
        <f t="shared" si="1"/>
        <v>31.67</v>
      </c>
      <c r="I68" s="78">
        <v>31.67</v>
      </c>
      <c r="J68" s="98"/>
      <c r="K68" s="98"/>
      <c r="L68" s="98"/>
      <c r="M68" s="98"/>
      <c r="N68" s="98"/>
      <c r="O68" s="98"/>
      <c r="P68" s="98"/>
    </row>
    <row r="69" spans="1:16" ht="27" customHeight="1">
      <c r="A69" s="81" t="s">
        <v>166</v>
      </c>
      <c r="B69" s="81" t="s">
        <v>212</v>
      </c>
      <c r="C69" s="82" t="s">
        <v>213</v>
      </c>
      <c r="D69" s="81" t="s">
        <v>163</v>
      </c>
      <c r="E69" s="81" t="s">
        <v>164</v>
      </c>
      <c r="F69" s="82" t="s">
        <v>165</v>
      </c>
      <c r="G69" s="84">
        <f t="shared" si="0"/>
        <v>0</v>
      </c>
      <c r="H69" s="80">
        <f t="shared" si="1"/>
        <v>0</v>
      </c>
      <c r="I69" s="100"/>
      <c r="J69" s="98"/>
      <c r="K69" s="98"/>
      <c r="L69" s="98"/>
      <c r="M69" s="98"/>
      <c r="N69" s="98"/>
      <c r="O69" s="98"/>
      <c r="P69" s="98"/>
    </row>
    <row r="70" spans="1:16" ht="27" customHeight="1">
      <c r="A70" s="81" t="s">
        <v>166</v>
      </c>
      <c r="B70" s="81" t="s">
        <v>212</v>
      </c>
      <c r="C70" s="82" t="s">
        <v>213</v>
      </c>
      <c r="D70" s="81" t="s">
        <v>135</v>
      </c>
      <c r="E70" s="81" t="s">
        <v>162</v>
      </c>
      <c r="F70" s="82" t="s">
        <v>159</v>
      </c>
      <c r="G70" s="83">
        <f t="shared" si="0"/>
        <v>79.16</v>
      </c>
      <c r="H70" s="78">
        <f t="shared" si="1"/>
        <v>79.16</v>
      </c>
      <c r="I70" s="97">
        <v>79.16</v>
      </c>
      <c r="J70" s="98"/>
      <c r="K70" s="98"/>
      <c r="L70" s="98"/>
      <c r="M70" s="98"/>
      <c r="N70" s="98"/>
      <c r="O70" s="98"/>
      <c r="P70" s="98"/>
    </row>
    <row r="71" spans="1:16" ht="27" customHeight="1">
      <c r="A71" s="81" t="s">
        <v>166</v>
      </c>
      <c r="B71" s="81" t="s">
        <v>214</v>
      </c>
      <c r="C71" s="82" t="s">
        <v>215</v>
      </c>
      <c r="D71" s="81" t="s">
        <v>135</v>
      </c>
      <c r="E71" s="81" t="s">
        <v>162</v>
      </c>
      <c r="F71" s="82" t="s">
        <v>159</v>
      </c>
      <c r="G71" s="84">
        <f t="shared" si="0"/>
        <v>558</v>
      </c>
      <c r="H71" s="80">
        <f t="shared" si="1"/>
        <v>558</v>
      </c>
      <c r="I71" s="100">
        <v>558</v>
      </c>
      <c r="J71" s="98"/>
      <c r="K71" s="98"/>
      <c r="L71" s="98"/>
      <c r="M71" s="98"/>
      <c r="N71" s="98"/>
      <c r="O71" s="98"/>
      <c r="P71" s="98"/>
    </row>
    <row r="72" spans="1:16" ht="27" customHeight="1">
      <c r="A72" s="81" t="s">
        <v>166</v>
      </c>
      <c r="B72" s="81" t="s">
        <v>214</v>
      </c>
      <c r="C72" s="82" t="s">
        <v>215</v>
      </c>
      <c r="D72" s="81" t="s">
        <v>163</v>
      </c>
      <c r="E72" s="81" t="s">
        <v>216</v>
      </c>
      <c r="F72" s="82" t="s">
        <v>217</v>
      </c>
      <c r="G72" s="84">
        <f t="shared" si="0"/>
        <v>0</v>
      </c>
      <c r="H72" s="80">
        <f t="shared" si="1"/>
        <v>0</v>
      </c>
      <c r="I72" s="100"/>
      <c r="J72" s="98"/>
      <c r="K72" s="98"/>
      <c r="L72" s="98"/>
      <c r="M72" s="98"/>
      <c r="N72" s="98"/>
      <c r="O72" s="98"/>
      <c r="P72" s="98"/>
    </row>
    <row r="73" spans="1:16" ht="27" customHeight="1">
      <c r="A73" s="81" t="s">
        <v>218</v>
      </c>
      <c r="B73" s="81" t="s">
        <v>219</v>
      </c>
      <c r="C73" s="82" t="s">
        <v>220</v>
      </c>
      <c r="D73" s="81" t="s">
        <v>135</v>
      </c>
      <c r="E73" s="81" t="s">
        <v>162</v>
      </c>
      <c r="F73" s="82" t="s">
        <v>159</v>
      </c>
      <c r="G73" s="84">
        <f t="shared" si="0"/>
        <v>0</v>
      </c>
      <c r="H73" s="80">
        <f t="shared" si="1"/>
        <v>0</v>
      </c>
      <c r="I73" s="100"/>
      <c r="J73" s="98"/>
      <c r="K73" s="98"/>
      <c r="L73" s="98"/>
      <c r="M73" s="98"/>
      <c r="N73" s="98"/>
      <c r="O73" s="98"/>
      <c r="P73" s="98"/>
    </row>
    <row r="74" spans="1:16" ht="27" customHeight="1">
      <c r="A74" s="81" t="s">
        <v>166</v>
      </c>
      <c r="B74" s="81" t="s">
        <v>221</v>
      </c>
      <c r="C74" s="82" t="s">
        <v>222</v>
      </c>
      <c r="D74" s="81" t="s">
        <v>163</v>
      </c>
      <c r="E74" s="81" t="s">
        <v>164</v>
      </c>
      <c r="F74" s="82" t="s">
        <v>165</v>
      </c>
      <c r="G74" s="84">
        <f t="shared" si="0"/>
        <v>0</v>
      </c>
      <c r="H74" s="80">
        <f t="shared" si="1"/>
        <v>0</v>
      </c>
      <c r="I74" s="100"/>
      <c r="J74" s="98"/>
      <c r="K74" s="98"/>
      <c r="L74" s="98"/>
      <c r="M74" s="98"/>
      <c r="N74" s="98"/>
      <c r="O74" s="98"/>
      <c r="P74" s="98"/>
    </row>
    <row r="75" spans="1:16" ht="27" customHeight="1">
      <c r="A75" s="81" t="s">
        <v>166</v>
      </c>
      <c r="B75" s="81" t="s">
        <v>221</v>
      </c>
      <c r="C75" s="82" t="s">
        <v>222</v>
      </c>
      <c r="D75" s="81" t="s">
        <v>135</v>
      </c>
      <c r="E75" s="81" t="s">
        <v>162</v>
      </c>
      <c r="F75" s="82" t="s">
        <v>159</v>
      </c>
      <c r="G75" s="84">
        <f t="shared" si="0"/>
        <v>0</v>
      </c>
      <c r="H75" s="80">
        <f t="shared" si="1"/>
        <v>0</v>
      </c>
      <c r="I75" s="100"/>
      <c r="J75" s="98"/>
      <c r="K75" s="98"/>
      <c r="L75" s="98"/>
      <c r="M75" s="98"/>
      <c r="N75" s="98"/>
      <c r="O75" s="98"/>
      <c r="P75" s="98"/>
    </row>
    <row r="76" spans="1:16" ht="27" customHeight="1">
      <c r="A76" s="81" t="s">
        <v>166</v>
      </c>
      <c r="B76" s="81" t="s">
        <v>223</v>
      </c>
      <c r="C76" s="82" t="s">
        <v>224</v>
      </c>
      <c r="D76" s="81" t="s">
        <v>163</v>
      </c>
      <c r="E76" s="81" t="s">
        <v>164</v>
      </c>
      <c r="F76" s="82" t="s">
        <v>165</v>
      </c>
      <c r="G76" s="84">
        <f aca="true" t="shared" si="2" ref="G76:G86">H76</f>
        <v>0</v>
      </c>
      <c r="H76" s="80">
        <f aca="true" t="shared" si="3" ref="H76:H97">I76</f>
        <v>0</v>
      </c>
      <c r="I76" s="100"/>
      <c r="J76" s="98"/>
      <c r="K76" s="98"/>
      <c r="L76" s="98"/>
      <c r="M76" s="98"/>
      <c r="N76" s="98"/>
      <c r="O76" s="98"/>
      <c r="P76" s="98"/>
    </row>
    <row r="77" spans="1:16" ht="27" customHeight="1">
      <c r="A77" s="81" t="s">
        <v>166</v>
      </c>
      <c r="B77" s="81" t="s">
        <v>223</v>
      </c>
      <c r="C77" s="82" t="s">
        <v>224</v>
      </c>
      <c r="D77" s="81" t="s">
        <v>135</v>
      </c>
      <c r="E77" s="81" t="s">
        <v>162</v>
      </c>
      <c r="F77" s="82" t="s">
        <v>159</v>
      </c>
      <c r="G77" s="84">
        <f t="shared" si="2"/>
        <v>0</v>
      </c>
      <c r="H77" s="80">
        <f t="shared" si="3"/>
        <v>0</v>
      </c>
      <c r="I77" s="100"/>
      <c r="J77" s="98"/>
      <c r="K77" s="98"/>
      <c r="L77" s="98"/>
      <c r="M77" s="98"/>
      <c r="N77" s="98"/>
      <c r="O77" s="98"/>
      <c r="P77" s="98"/>
    </row>
    <row r="78" spans="1:16" ht="27" customHeight="1">
      <c r="A78" s="77" t="s">
        <v>225</v>
      </c>
      <c r="B78" s="77"/>
      <c r="C78" s="76" t="s">
        <v>226</v>
      </c>
      <c r="D78" s="77"/>
      <c r="E78" s="77"/>
      <c r="F78" s="76"/>
      <c r="G78" s="83">
        <f t="shared" si="2"/>
        <v>0</v>
      </c>
      <c r="H78" s="78">
        <f t="shared" si="3"/>
        <v>0</v>
      </c>
      <c r="I78" s="97"/>
      <c r="J78" s="98"/>
      <c r="K78" s="98"/>
      <c r="L78" s="98"/>
      <c r="M78" s="98"/>
      <c r="N78" s="98"/>
      <c r="O78" s="98"/>
      <c r="P78" s="98"/>
    </row>
    <row r="79" spans="1:16" ht="27" customHeight="1">
      <c r="A79" s="81" t="s">
        <v>227</v>
      </c>
      <c r="B79" s="81" t="s">
        <v>228</v>
      </c>
      <c r="C79" s="81" t="s">
        <v>229</v>
      </c>
      <c r="D79" s="81" t="s">
        <v>230</v>
      </c>
      <c r="E79" s="81" t="s">
        <v>231</v>
      </c>
      <c r="F79" s="81" t="s">
        <v>232</v>
      </c>
      <c r="G79" s="83">
        <f t="shared" si="2"/>
        <v>26.59</v>
      </c>
      <c r="H79" s="78">
        <f t="shared" si="3"/>
        <v>26.59</v>
      </c>
      <c r="I79" s="97">
        <v>26.59</v>
      </c>
      <c r="J79" s="98"/>
      <c r="K79" s="98"/>
      <c r="L79" s="98"/>
      <c r="M79" s="98"/>
      <c r="N79" s="98"/>
      <c r="O79" s="98"/>
      <c r="P79" s="98"/>
    </row>
    <row r="80" spans="1:16" ht="27" customHeight="1">
      <c r="A80" s="81" t="s">
        <v>227</v>
      </c>
      <c r="B80" s="81" t="s">
        <v>233</v>
      </c>
      <c r="C80" s="81" t="s">
        <v>234</v>
      </c>
      <c r="D80" s="81" t="s">
        <v>230</v>
      </c>
      <c r="E80" s="81" t="s">
        <v>231</v>
      </c>
      <c r="F80" s="81" t="s">
        <v>232</v>
      </c>
      <c r="G80" s="83">
        <f t="shared" si="2"/>
        <v>0</v>
      </c>
      <c r="H80" s="78">
        <f t="shared" si="3"/>
        <v>0</v>
      </c>
      <c r="I80" s="97"/>
      <c r="J80" s="98"/>
      <c r="K80" s="98"/>
      <c r="L80" s="98"/>
      <c r="M80" s="98"/>
      <c r="N80" s="98"/>
      <c r="O80" s="98"/>
      <c r="P80" s="98"/>
    </row>
    <row r="81" spans="1:16" ht="27" customHeight="1">
      <c r="A81" s="81" t="s">
        <v>227</v>
      </c>
      <c r="B81" s="81" t="s">
        <v>235</v>
      </c>
      <c r="C81" s="81" t="s">
        <v>236</v>
      </c>
      <c r="D81" s="81" t="s">
        <v>230</v>
      </c>
      <c r="E81" s="81" t="s">
        <v>237</v>
      </c>
      <c r="F81" s="81" t="s">
        <v>238</v>
      </c>
      <c r="G81" s="83">
        <f t="shared" si="2"/>
        <v>0</v>
      </c>
      <c r="H81" s="78">
        <f t="shared" si="3"/>
        <v>0</v>
      </c>
      <c r="I81" s="97"/>
      <c r="J81" s="98"/>
      <c r="K81" s="98"/>
      <c r="L81" s="98"/>
      <c r="M81" s="98"/>
      <c r="N81" s="98"/>
      <c r="O81" s="98"/>
      <c r="P81" s="98"/>
    </row>
    <row r="82" spans="1:16" ht="27" customHeight="1">
      <c r="A82" s="81" t="s">
        <v>227</v>
      </c>
      <c r="B82" s="81" t="s">
        <v>239</v>
      </c>
      <c r="C82" s="81" t="s">
        <v>240</v>
      </c>
      <c r="D82" s="81" t="s">
        <v>230</v>
      </c>
      <c r="E82" s="81" t="s">
        <v>241</v>
      </c>
      <c r="F82" s="81" t="s">
        <v>240</v>
      </c>
      <c r="G82" s="83">
        <f t="shared" si="2"/>
        <v>0</v>
      </c>
      <c r="H82" s="78">
        <f t="shared" si="3"/>
        <v>0</v>
      </c>
      <c r="I82" s="97"/>
      <c r="J82" s="98"/>
      <c r="K82" s="98"/>
      <c r="L82" s="98"/>
      <c r="M82" s="98"/>
      <c r="N82" s="98"/>
      <c r="O82" s="98"/>
      <c r="P82" s="98"/>
    </row>
    <row r="83" spans="1:16" ht="27" customHeight="1">
      <c r="A83" s="81" t="s">
        <v>227</v>
      </c>
      <c r="B83" s="81" t="s">
        <v>242</v>
      </c>
      <c r="C83" s="81" t="s">
        <v>243</v>
      </c>
      <c r="D83" s="81" t="s">
        <v>230</v>
      </c>
      <c r="E83" s="81" t="s">
        <v>244</v>
      </c>
      <c r="F83" s="81" t="s">
        <v>245</v>
      </c>
      <c r="G83" s="83">
        <f t="shared" si="2"/>
        <v>627.02</v>
      </c>
      <c r="H83" s="78">
        <f t="shared" si="3"/>
        <v>627.02</v>
      </c>
      <c r="I83" s="97">
        <f>197.02+88+342</f>
        <v>627.02</v>
      </c>
      <c r="J83" s="98"/>
      <c r="K83" s="98"/>
      <c r="L83" s="98"/>
      <c r="M83" s="98"/>
      <c r="N83" s="98"/>
      <c r="O83" s="98"/>
      <c r="P83" s="98"/>
    </row>
    <row r="84" spans="1:16" ht="27" customHeight="1">
      <c r="A84" s="81" t="s">
        <v>246</v>
      </c>
      <c r="B84" s="81" t="s">
        <v>247</v>
      </c>
      <c r="C84" s="81" t="s">
        <v>248</v>
      </c>
      <c r="D84" s="81" t="s">
        <v>249</v>
      </c>
      <c r="E84" s="81" t="s">
        <v>250</v>
      </c>
      <c r="F84" s="81" t="s">
        <v>251</v>
      </c>
      <c r="G84" s="84">
        <f t="shared" si="2"/>
        <v>0</v>
      </c>
      <c r="H84" s="80">
        <f t="shared" si="3"/>
        <v>0</v>
      </c>
      <c r="I84" s="100"/>
      <c r="J84" s="98"/>
      <c r="K84" s="98"/>
      <c r="L84" s="98"/>
      <c r="M84" s="98"/>
      <c r="N84" s="98"/>
      <c r="O84" s="98"/>
      <c r="P84" s="98"/>
    </row>
    <row r="85" spans="1:16" ht="27" customHeight="1">
      <c r="A85" s="81" t="s">
        <v>252</v>
      </c>
      <c r="B85" s="81" t="s">
        <v>253</v>
      </c>
      <c r="C85" s="81" t="s">
        <v>254</v>
      </c>
      <c r="D85" s="81" t="s">
        <v>249</v>
      </c>
      <c r="E85" s="81" t="s">
        <v>255</v>
      </c>
      <c r="F85" s="81" t="s">
        <v>256</v>
      </c>
      <c r="G85" s="84">
        <f t="shared" si="2"/>
        <v>0</v>
      </c>
      <c r="H85" s="80">
        <f t="shared" si="3"/>
        <v>0</v>
      </c>
      <c r="I85" s="100"/>
      <c r="J85" s="98"/>
      <c r="K85" s="98"/>
      <c r="L85" s="98"/>
      <c r="M85" s="98"/>
      <c r="N85" s="98"/>
      <c r="O85" s="98"/>
      <c r="P85" s="98"/>
    </row>
    <row r="86" spans="1:16" ht="27" customHeight="1">
      <c r="A86" s="81" t="s">
        <v>252</v>
      </c>
      <c r="B86" s="81" t="s">
        <v>257</v>
      </c>
      <c r="C86" s="81" t="s">
        <v>258</v>
      </c>
      <c r="D86" s="81" t="s">
        <v>249</v>
      </c>
      <c r="E86" s="81" t="s">
        <v>255</v>
      </c>
      <c r="F86" s="81" t="s">
        <v>256</v>
      </c>
      <c r="G86" s="84">
        <f t="shared" si="2"/>
        <v>130</v>
      </c>
      <c r="H86" s="80">
        <f t="shared" si="3"/>
        <v>130</v>
      </c>
      <c r="I86" s="100">
        <v>130</v>
      </c>
      <c r="J86" s="98"/>
      <c r="K86" s="98"/>
      <c r="L86" s="98"/>
      <c r="M86" s="98"/>
      <c r="N86" s="98"/>
      <c r="O86" s="98"/>
      <c r="P86" s="98"/>
    </row>
    <row r="87" spans="1:16" ht="27" customHeight="1">
      <c r="A87" s="81" t="s">
        <v>252</v>
      </c>
      <c r="B87" s="81" t="s">
        <v>257</v>
      </c>
      <c r="C87" s="81" t="s">
        <v>258</v>
      </c>
      <c r="D87" s="81" t="s">
        <v>259</v>
      </c>
      <c r="E87" s="81" t="s">
        <v>260</v>
      </c>
      <c r="F87" s="81" t="s">
        <v>261</v>
      </c>
      <c r="G87" s="84">
        <f aca="true" t="shared" si="4" ref="G87:G97">H87</f>
        <v>0</v>
      </c>
      <c r="H87" s="80">
        <f t="shared" si="3"/>
        <v>0</v>
      </c>
      <c r="I87" s="100"/>
      <c r="J87" s="98"/>
      <c r="K87" s="98"/>
      <c r="L87" s="98"/>
      <c r="M87" s="98"/>
      <c r="N87" s="98"/>
      <c r="O87" s="98"/>
      <c r="P87" s="98"/>
    </row>
    <row r="88" spans="1:16" ht="27" customHeight="1">
      <c r="A88" s="81" t="s">
        <v>252</v>
      </c>
      <c r="B88" s="81" t="s">
        <v>262</v>
      </c>
      <c r="C88" s="81" t="s">
        <v>248</v>
      </c>
      <c r="D88" s="81" t="s">
        <v>249</v>
      </c>
      <c r="E88" s="81" t="s">
        <v>255</v>
      </c>
      <c r="F88" s="81" t="s">
        <v>256</v>
      </c>
      <c r="G88" s="84">
        <f t="shared" si="4"/>
        <v>0</v>
      </c>
      <c r="H88" s="80">
        <f t="shared" si="3"/>
        <v>0</v>
      </c>
      <c r="I88" s="100"/>
      <c r="J88" s="98"/>
      <c r="K88" s="98"/>
      <c r="L88" s="98"/>
      <c r="M88" s="98"/>
      <c r="N88" s="98"/>
      <c r="O88" s="98"/>
      <c r="P88" s="98"/>
    </row>
    <row r="89" spans="1:16" ht="27" customHeight="1">
      <c r="A89" s="81" t="s">
        <v>252</v>
      </c>
      <c r="B89" s="81" t="s">
        <v>262</v>
      </c>
      <c r="C89" s="81" t="s">
        <v>248</v>
      </c>
      <c r="D89" s="81" t="s">
        <v>259</v>
      </c>
      <c r="E89" s="81" t="s">
        <v>260</v>
      </c>
      <c r="F89" s="81" t="s">
        <v>261</v>
      </c>
      <c r="G89" s="84">
        <f t="shared" si="4"/>
        <v>0</v>
      </c>
      <c r="H89" s="80">
        <f t="shared" si="3"/>
        <v>0</v>
      </c>
      <c r="I89" s="100"/>
      <c r="J89" s="98"/>
      <c r="K89" s="98"/>
      <c r="L89" s="98"/>
      <c r="M89" s="98"/>
      <c r="N89" s="98"/>
      <c r="O89" s="98"/>
      <c r="P89" s="98"/>
    </row>
    <row r="90" spans="1:16" ht="27" customHeight="1">
      <c r="A90" s="81" t="s">
        <v>252</v>
      </c>
      <c r="B90" s="81" t="s">
        <v>263</v>
      </c>
      <c r="C90" s="81" t="s">
        <v>264</v>
      </c>
      <c r="D90" s="81" t="s">
        <v>249</v>
      </c>
      <c r="E90" s="81" t="s">
        <v>255</v>
      </c>
      <c r="F90" s="81" t="s">
        <v>256</v>
      </c>
      <c r="G90" s="84">
        <f t="shared" si="4"/>
        <v>0</v>
      </c>
      <c r="H90" s="80">
        <f t="shared" si="3"/>
        <v>0</v>
      </c>
      <c r="I90" s="100"/>
      <c r="J90" s="98"/>
      <c r="K90" s="98"/>
      <c r="L90" s="98"/>
      <c r="M90" s="98"/>
      <c r="N90" s="98"/>
      <c r="O90" s="98"/>
      <c r="P90" s="98"/>
    </row>
    <row r="91" spans="1:16" ht="27" customHeight="1">
      <c r="A91" s="81" t="s">
        <v>252</v>
      </c>
      <c r="B91" s="81" t="s">
        <v>265</v>
      </c>
      <c r="C91" s="81" t="s">
        <v>266</v>
      </c>
      <c r="D91" s="81" t="s">
        <v>249</v>
      </c>
      <c r="E91" s="81" t="s">
        <v>255</v>
      </c>
      <c r="F91" s="81" t="s">
        <v>256</v>
      </c>
      <c r="G91" s="84">
        <f t="shared" si="4"/>
        <v>0</v>
      </c>
      <c r="H91" s="80">
        <f t="shared" si="3"/>
        <v>0</v>
      </c>
      <c r="I91" s="100"/>
      <c r="J91" s="98"/>
      <c r="K91" s="98"/>
      <c r="L91" s="98"/>
      <c r="M91" s="98"/>
      <c r="N91" s="98"/>
      <c r="O91" s="98"/>
      <c r="P91" s="98"/>
    </row>
    <row r="92" spans="1:16" ht="27" customHeight="1">
      <c r="A92" s="81" t="s">
        <v>252</v>
      </c>
      <c r="B92" s="81" t="s">
        <v>267</v>
      </c>
      <c r="C92" s="81" t="s">
        <v>268</v>
      </c>
      <c r="D92" s="81" t="s">
        <v>249</v>
      </c>
      <c r="E92" s="81" t="s">
        <v>255</v>
      </c>
      <c r="F92" s="81" t="s">
        <v>256</v>
      </c>
      <c r="G92" s="84">
        <f t="shared" si="4"/>
        <v>0</v>
      </c>
      <c r="H92" s="80">
        <f t="shared" si="3"/>
        <v>0</v>
      </c>
      <c r="I92" s="100"/>
      <c r="J92" s="98"/>
      <c r="K92" s="98"/>
      <c r="L92" s="98"/>
      <c r="M92" s="98"/>
      <c r="N92" s="98"/>
      <c r="O92" s="98"/>
      <c r="P92" s="98"/>
    </row>
    <row r="93" spans="1:16" ht="27" customHeight="1">
      <c r="A93" s="81" t="s">
        <v>252</v>
      </c>
      <c r="B93" s="81" t="s">
        <v>269</v>
      </c>
      <c r="C93" s="81" t="s">
        <v>270</v>
      </c>
      <c r="D93" s="81" t="s">
        <v>249</v>
      </c>
      <c r="E93" s="81" t="s">
        <v>255</v>
      </c>
      <c r="F93" s="81" t="s">
        <v>256</v>
      </c>
      <c r="G93" s="84">
        <f t="shared" si="4"/>
        <v>0</v>
      </c>
      <c r="H93" s="80">
        <f t="shared" si="3"/>
        <v>0</v>
      </c>
      <c r="I93" s="100"/>
      <c r="J93" s="98"/>
      <c r="K93" s="98"/>
      <c r="L93" s="98"/>
      <c r="M93" s="98"/>
      <c r="N93" s="98"/>
      <c r="O93" s="98"/>
      <c r="P93" s="98"/>
    </row>
    <row r="94" spans="1:16" ht="27" customHeight="1">
      <c r="A94" s="81" t="s">
        <v>252</v>
      </c>
      <c r="B94" s="81" t="s">
        <v>271</v>
      </c>
      <c r="C94" s="81" t="s">
        <v>272</v>
      </c>
      <c r="D94" s="81" t="s">
        <v>259</v>
      </c>
      <c r="E94" s="81" t="s">
        <v>273</v>
      </c>
      <c r="F94" s="81" t="s">
        <v>272</v>
      </c>
      <c r="G94" s="84">
        <f t="shared" si="4"/>
        <v>0</v>
      </c>
      <c r="H94" s="80">
        <f t="shared" si="3"/>
        <v>0</v>
      </c>
      <c r="I94" s="100"/>
      <c r="J94" s="98"/>
      <c r="K94" s="98"/>
      <c r="L94" s="98"/>
      <c r="M94" s="98"/>
      <c r="N94" s="98"/>
      <c r="O94" s="98"/>
      <c r="P94" s="98"/>
    </row>
    <row r="95" spans="1:16" ht="27" customHeight="1">
      <c r="A95" s="81">
        <v>310</v>
      </c>
      <c r="B95" s="81" t="s">
        <v>274</v>
      </c>
      <c r="C95" s="99" t="s">
        <v>275</v>
      </c>
      <c r="D95" s="81" t="s">
        <v>249</v>
      </c>
      <c r="E95" s="81" t="s">
        <v>255</v>
      </c>
      <c r="F95" s="81" t="s">
        <v>256</v>
      </c>
      <c r="G95" s="84">
        <f t="shared" si="4"/>
        <v>0</v>
      </c>
      <c r="H95" s="80">
        <f t="shared" si="3"/>
        <v>0</v>
      </c>
      <c r="I95" s="100"/>
      <c r="J95" s="98"/>
      <c r="K95" s="98"/>
      <c r="L95" s="98"/>
      <c r="M95" s="98"/>
      <c r="N95" s="98"/>
      <c r="O95" s="98"/>
      <c r="P95" s="98"/>
    </row>
    <row r="96" spans="1:16" ht="27" customHeight="1">
      <c r="A96" s="81">
        <v>310</v>
      </c>
      <c r="B96" s="81" t="s">
        <v>276</v>
      </c>
      <c r="C96" s="99" t="s">
        <v>277</v>
      </c>
      <c r="D96" s="81" t="s">
        <v>249</v>
      </c>
      <c r="E96" s="81" t="s">
        <v>255</v>
      </c>
      <c r="F96" s="81" t="s">
        <v>256</v>
      </c>
      <c r="G96" s="84">
        <f t="shared" si="4"/>
        <v>0</v>
      </c>
      <c r="H96" s="80">
        <f t="shared" si="3"/>
        <v>0</v>
      </c>
      <c r="I96" s="100"/>
      <c r="J96" s="98"/>
      <c r="K96" s="98"/>
      <c r="L96" s="98"/>
      <c r="M96" s="98"/>
      <c r="N96" s="98"/>
      <c r="O96" s="98"/>
      <c r="P96" s="98"/>
    </row>
    <row r="97" spans="1:16" ht="27" customHeight="1">
      <c r="A97" s="81">
        <v>399</v>
      </c>
      <c r="B97" s="81" t="s">
        <v>278</v>
      </c>
      <c r="C97" s="99" t="s">
        <v>279</v>
      </c>
      <c r="D97" s="81" t="s">
        <v>280</v>
      </c>
      <c r="E97" s="81" t="s">
        <v>281</v>
      </c>
      <c r="F97" s="81" t="s">
        <v>279</v>
      </c>
      <c r="G97" s="84">
        <f t="shared" si="4"/>
        <v>0</v>
      </c>
      <c r="H97" s="80">
        <f t="shared" si="3"/>
        <v>0</v>
      </c>
      <c r="I97" s="100"/>
      <c r="J97" s="98"/>
      <c r="K97" s="98"/>
      <c r="L97" s="98"/>
      <c r="M97" s="98"/>
      <c r="N97" s="98"/>
      <c r="O97" s="98"/>
      <c r="P97" s="98"/>
    </row>
  </sheetData>
  <sheetProtection formatCells="0" formatColumns="0" formatRows="0"/>
  <mergeCells count="20">
    <mergeCell ref="A2:B2"/>
    <mergeCell ref="A3:P3"/>
    <mergeCell ref="A5:C5"/>
    <mergeCell ref="D5:F5"/>
    <mergeCell ref="H5:P5"/>
    <mergeCell ref="H6:I6"/>
    <mergeCell ref="A6:A7"/>
    <mergeCell ref="B6:B7"/>
    <mergeCell ref="C6:C7"/>
    <mergeCell ref="D6:D7"/>
    <mergeCell ref="E6:E7"/>
    <mergeCell ref="F6:F7"/>
    <mergeCell ref="G5:G7"/>
    <mergeCell ref="J6:J7"/>
    <mergeCell ref="K6:K7"/>
    <mergeCell ref="L6:L7"/>
    <mergeCell ref="M6:M7"/>
    <mergeCell ref="N6:N7"/>
    <mergeCell ref="O6:O7"/>
    <mergeCell ref="P6:P7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J11" sqref="J11"/>
    </sheetView>
  </sheetViews>
  <sheetFormatPr defaultColWidth="7.25390625" defaultRowHeight="14.25"/>
  <cols>
    <col min="1" max="1" width="5.50390625" style="17" customWidth="1"/>
    <col min="2" max="3" width="4.875" style="17" customWidth="1"/>
    <col min="4" max="4" width="6.50390625" style="17" customWidth="1"/>
    <col min="5" max="5" width="14.625" style="17" customWidth="1"/>
    <col min="6" max="6" width="12.75390625" style="17" customWidth="1"/>
    <col min="7" max="11" width="13.50390625" style="17" customWidth="1"/>
    <col min="12" max="243" width="7.25390625" style="17" customWidth="1"/>
    <col min="244" max="16384" width="7.25390625" style="17" customWidth="1"/>
  </cols>
  <sheetData>
    <row r="1" spans="1:243" ht="25.5" customHeight="1">
      <c r="A1" s="18"/>
      <c r="B1" s="18"/>
      <c r="C1" s="19"/>
      <c r="D1" s="20"/>
      <c r="E1" s="21"/>
      <c r="F1" s="22"/>
      <c r="G1" s="22"/>
      <c r="H1" s="22"/>
      <c r="I1" s="39"/>
      <c r="J1" s="22"/>
      <c r="K1" s="22" t="s">
        <v>282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21.75" customHeight="1">
      <c r="A2" s="23" t="s">
        <v>283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25.5" customHeight="1">
      <c r="A3" s="24" t="s">
        <v>2</v>
      </c>
      <c r="B3" s="25"/>
      <c r="C3" s="25"/>
      <c r="D3" s="25"/>
      <c r="E3" s="25"/>
      <c r="F3" s="22"/>
      <c r="G3" s="26"/>
      <c r="H3" s="26"/>
      <c r="I3" s="26"/>
      <c r="J3" s="26"/>
      <c r="K3" s="40" t="s">
        <v>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5" customFormat="1" ht="25.5" customHeight="1">
      <c r="A4" s="27" t="s">
        <v>45</v>
      </c>
      <c r="B4" s="28"/>
      <c r="C4" s="28"/>
      <c r="D4" s="29" t="s">
        <v>284</v>
      </c>
      <c r="E4" s="29" t="s">
        <v>285</v>
      </c>
      <c r="F4" s="29" t="s">
        <v>47</v>
      </c>
      <c r="G4" s="30" t="s">
        <v>71</v>
      </c>
      <c r="H4" s="30"/>
      <c r="I4" s="30"/>
      <c r="J4" s="41"/>
      <c r="K4" s="34" t="s">
        <v>72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5" customFormat="1" ht="36" customHeight="1">
      <c r="A5" s="31" t="s">
        <v>48</v>
      </c>
      <c r="B5" s="32" t="s">
        <v>49</v>
      </c>
      <c r="C5" s="32" t="s">
        <v>50</v>
      </c>
      <c r="D5" s="29"/>
      <c r="E5" s="29"/>
      <c r="F5" s="29"/>
      <c r="G5" s="33" t="s">
        <v>17</v>
      </c>
      <c r="H5" s="29" t="s">
        <v>286</v>
      </c>
      <c r="I5" s="29" t="s">
        <v>287</v>
      </c>
      <c r="J5" s="29" t="s">
        <v>75</v>
      </c>
      <c r="K5" s="3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15" customFormat="1" ht="20.25" customHeight="1">
      <c r="A6" s="31" t="s">
        <v>51</v>
      </c>
      <c r="B6" s="32" t="s">
        <v>51</v>
      </c>
      <c r="C6" s="32" t="s">
        <v>51</v>
      </c>
      <c r="D6" s="34" t="s">
        <v>51</v>
      </c>
      <c r="E6" s="29" t="s">
        <v>51</v>
      </c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s="15" customFormat="1" ht="20.25" customHeight="1">
      <c r="A7" s="31"/>
      <c r="B7" s="32"/>
      <c r="C7" s="32"/>
      <c r="D7" s="34"/>
      <c r="E7" s="29"/>
      <c r="F7" s="34"/>
      <c r="G7" s="34">
        <v>0</v>
      </c>
      <c r="H7" s="34">
        <v>0</v>
      </c>
      <c r="I7" s="34"/>
      <c r="J7" s="34"/>
      <c r="K7" s="3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s="16" customFormat="1" ht="27" customHeight="1">
      <c r="A8" s="29"/>
      <c r="B8" s="35"/>
      <c r="C8" s="35"/>
      <c r="D8" s="36"/>
      <c r="E8" s="37"/>
      <c r="F8" s="38"/>
      <c r="G8" s="38"/>
      <c r="H8" s="38"/>
      <c r="I8" s="38"/>
      <c r="J8" s="38"/>
      <c r="K8" s="38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</row>
    <row r="9" spans="1:243" s="15" customFormat="1" ht="20.25" customHeight="1">
      <c r="A9" s="16"/>
      <c r="B9" s="16"/>
      <c r="D9" s="16"/>
      <c r="E9" s="16"/>
      <c r="F9" s="16"/>
      <c r="G9" s="16"/>
      <c r="H9" s="16"/>
      <c r="I9" s="16"/>
      <c r="J9" s="1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15" customFormat="1" ht="20.25" customHeight="1">
      <c r="A10" s="16"/>
      <c r="B10" s="16"/>
      <c r="C10" s="16"/>
      <c r="D10" s="16"/>
      <c r="E10" s="16"/>
      <c r="F10" s="16"/>
      <c r="G10" s="1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2:243" s="15" customFormat="1" ht="20.25" customHeight="1">
      <c r="B11" s="16"/>
      <c r="C11" s="16"/>
      <c r="D11" s="16"/>
      <c r="E11" s="16"/>
      <c r="F11" s="16"/>
      <c r="G11" s="16"/>
      <c r="H11" s="1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4:243" s="15" customFormat="1" ht="20.25" customHeight="1">
      <c r="D12" s="16"/>
      <c r="E12" s="16"/>
      <c r="F12" s="16"/>
      <c r="G12" s="16"/>
      <c r="H12" s="1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5:243" s="15" customFormat="1" ht="20.25" customHeight="1">
      <c r="E13" s="16"/>
      <c r="G13" s="16"/>
      <c r="H13" s="1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8:243" s="15" customFormat="1" ht="20.25" customHeight="1">
      <c r="H14" s="1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2:243" s="15" customFormat="1" ht="14.25" customHeight="1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2:243" s="15" customFormat="1" ht="14.25" customHeight="1"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15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15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15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15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15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15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15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15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15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15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15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15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15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15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15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</sheetData>
  <sheetProtection formatCells="0" formatColumns="0" formatRows="0"/>
  <mergeCells count="6">
    <mergeCell ref="A2:K2"/>
    <mergeCell ref="A3:E3"/>
    <mergeCell ref="D4:D5"/>
    <mergeCell ref="E4:E5"/>
    <mergeCell ref="F4:F5"/>
    <mergeCell ref="K4:K5"/>
  </mergeCells>
  <printOptions horizontalCentered="1"/>
  <pageMargins left="0" right="0" top="0.59" bottom="0.39" header="0" footer="0"/>
  <pageSetup fitToHeight="1" fitToWidth="1" horizontalDpi="360" verticalDpi="36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H9" sqref="H9"/>
    </sheetView>
  </sheetViews>
  <sheetFormatPr defaultColWidth="6.875" defaultRowHeight="14.25"/>
  <cols>
    <col min="1" max="1" width="29.75390625" style="2" customWidth="1"/>
    <col min="2" max="3" width="22.00390625" style="2" customWidth="1"/>
    <col min="4" max="4" width="26.25390625" style="2" customWidth="1"/>
    <col min="5" max="250" width="6.875" style="2" customWidth="1"/>
    <col min="251" max="16384" width="6.875" style="2" customWidth="1"/>
  </cols>
  <sheetData>
    <row r="1" spans="1:4" ht="26.25" customHeight="1">
      <c r="A1" s="1"/>
      <c r="D1" s="2" t="s">
        <v>288</v>
      </c>
    </row>
    <row r="2" spans="1:4" ht="46.5" customHeight="1">
      <c r="A2" s="3" t="s">
        <v>289</v>
      </c>
      <c r="B2" s="3"/>
      <c r="C2" s="3"/>
      <c r="D2" s="3"/>
    </row>
    <row r="3" spans="1:4" s="1" customFormat="1" ht="24" customHeight="1">
      <c r="A3" s="4" t="s">
        <v>2</v>
      </c>
      <c r="B3" s="5"/>
      <c r="C3" s="6"/>
      <c r="D3" s="6" t="s">
        <v>3</v>
      </c>
    </row>
    <row r="4" spans="1:4" s="1" customFormat="1" ht="38.25" customHeight="1">
      <c r="A4" s="7" t="s">
        <v>290</v>
      </c>
      <c r="B4" s="7" t="s">
        <v>291</v>
      </c>
      <c r="C4" s="7" t="s">
        <v>292</v>
      </c>
      <c r="D4" s="7" t="s">
        <v>293</v>
      </c>
    </row>
    <row r="5" spans="1:4" s="1" customFormat="1" ht="36" customHeight="1">
      <c r="A5" s="8" t="s">
        <v>294</v>
      </c>
      <c r="B5" s="9">
        <f>SUM(B7:B8)</f>
        <v>572.5</v>
      </c>
      <c r="C5" s="9">
        <f>SUM(C7:C8)</f>
        <v>575</v>
      </c>
      <c r="D5" s="10">
        <f>(B5-C5)/C5</f>
        <v>-0.004347826086956522</v>
      </c>
    </row>
    <row r="6" spans="1:4" s="1" customFormat="1" ht="36" customHeight="1">
      <c r="A6" s="11" t="s">
        <v>295</v>
      </c>
      <c r="B6" s="9"/>
      <c r="C6" s="9"/>
      <c r="D6" s="10"/>
    </row>
    <row r="7" spans="1:4" s="1" customFormat="1" ht="36" customHeight="1">
      <c r="A7" s="11" t="s">
        <v>296</v>
      </c>
      <c r="B7" s="9">
        <v>14.5</v>
      </c>
      <c r="C7" s="9">
        <v>15</v>
      </c>
      <c r="D7" s="10">
        <f>(B7-C7)/C7</f>
        <v>-0.03333333333333333</v>
      </c>
    </row>
    <row r="8" spans="1:4" s="1" customFormat="1" ht="36" customHeight="1">
      <c r="A8" s="11" t="s">
        <v>297</v>
      </c>
      <c r="B8" s="9">
        <v>558</v>
      </c>
      <c r="C8" s="9">
        <v>560</v>
      </c>
      <c r="D8" s="10">
        <f>(B8-C8)/C8</f>
        <v>-0.0035714285714285713</v>
      </c>
    </row>
    <row r="9" spans="1:4" s="1" customFormat="1" ht="36" customHeight="1">
      <c r="A9" s="11" t="s">
        <v>298</v>
      </c>
      <c r="B9" s="9">
        <v>558</v>
      </c>
      <c r="C9" s="9">
        <v>560</v>
      </c>
      <c r="D9" s="10">
        <f>(B9-C9)/C9</f>
        <v>-0.0035714285714285713</v>
      </c>
    </row>
    <row r="10" spans="1:4" s="1" customFormat="1" ht="36" customHeight="1">
      <c r="A10" s="12" t="s">
        <v>299</v>
      </c>
      <c r="B10" s="9"/>
      <c r="C10" s="9"/>
      <c r="D10" s="13"/>
    </row>
    <row r="11" spans="1:4" ht="72.75" customHeight="1">
      <c r="A11" s="14" t="s">
        <v>300</v>
      </c>
      <c r="B11" s="14"/>
      <c r="C11" s="14"/>
      <c r="D11" s="14"/>
    </row>
  </sheetData>
  <sheetProtection/>
  <mergeCells count="2">
    <mergeCell ref="A2:D2"/>
    <mergeCell ref="A11:D11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zxkj</cp:lastModifiedBy>
  <cp:lastPrinted>2019-06-05T08:34:19Z</cp:lastPrinted>
  <dcterms:created xsi:type="dcterms:W3CDTF">2016-12-14T09:11:44Z</dcterms:created>
  <dcterms:modified xsi:type="dcterms:W3CDTF">2021-05-24T08:31:26Z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854890</vt:r8>
  </property>
  <property fmtid="{D5CDD505-2E9C-101B-9397-08002B2CF9AE}" pid="4" name="KSOProductBuildV">
    <vt:lpwstr>2052-11.1.0.10495</vt:lpwstr>
  </property>
  <property fmtid="{D5CDD505-2E9C-101B-9397-08002B2CF9AE}" pid="5" name="I">
    <vt:lpwstr>2F8B7D435F3044CCB6D3361449BD88E2</vt:lpwstr>
  </property>
</Properties>
</file>